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315" windowWidth="14355" windowHeight="7755" firstSheet="1" activeTab="1"/>
  </bookViews>
  <sheets>
    <sheet name="CB_DATA_" sheetId="6" state="veryHidden" r:id="rId1"/>
    <sheet name="Assumptions" sheetId="2" r:id="rId2"/>
    <sheet name="Outputs" sheetId="4" r:id="rId3"/>
    <sheet name="Data" sheetId="1" r:id="rId4"/>
    <sheet name="Calculations" sheetId="3" r:id="rId5"/>
    <sheet name="Nielsens Ranking Data" sheetId="5" r:id="rId6"/>
  </sheets>
  <definedNames>
    <definedName name="_xlnm._FilterDatabase" localSheetId="5" hidden="1">'Nielsens Ranking Data'!$A$2:$R$27</definedName>
    <definedName name="CB_05bed4c4afec4b018ab0c284ddebfddf" localSheetId="2" hidden="1">Outputs!$C$3</definedName>
    <definedName name="CB_0d1d7faaee3a452081773e47f083df90" localSheetId="1" hidden="1">Assumptions!$L$10</definedName>
    <definedName name="CB_271730f1294a4eee85da9c2c8f0cc849" localSheetId="1" hidden="1">Assumptions!$L$24</definedName>
    <definedName name="CB_27ad89da27d74eb18da776c36808a6d6" localSheetId="2" hidden="1">Outputs!$C$2</definedName>
    <definedName name="CB_305683cb8e884e07bd4caffca810130b" localSheetId="1" hidden="1">Assumptions!$L$18</definedName>
    <definedName name="CB_348d5dcae31e4402bde9dabb5d4b4b73" localSheetId="1" hidden="1">Assumptions!$L$17</definedName>
    <definedName name="CB_474b2ccf03f8438db0c94af1e3316678" localSheetId="1" hidden="1">Assumptions!$L$12</definedName>
    <definedName name="CB_4d0680cd1ef441b287c86d1cc5e5701d" localSheetId="1" hidden="1">Assumptions!$L$3</definedName>
    <definedName name="CB_51d6481812a94d7d8ceecd307a4b6abf" localSheetId="1" hidden="1">Assumptions!$L$15</definedName>
    <definedName name="CB_57dd96355b384b96bfbb27d04f5d6daa" localSheetId="1" hidden="1">Assumptions!$L$21</definedName>
    <definedName name="CB_687bba043f61400592d61a97abf49289" localSheetId="1" hidden="1">Assumptions!$L$20</definedName>
    <definedName name="CB_6e56c1f864bd451e9365516e6ddd4993" localSheetId="1" hidden="1">Assumptions!$L$8</definedName>
    <definedName name="CB_6f368ee92ac34435abc940712bdfc58b" localSheetId="1" hidden="1">Assumptions!$L$6</definedName>
    <definedName name="CB_71da2cb7bcb7403390fa28a3bfd3616c" localSheetId="1" hidden="1">Assumptions!$L$7</definedName>
    <definedName name="CB_7674fc16ee0648398f2c17ca83d3b12d" localSheetId="1" hidden="1">Assumptions!$L$5</definedName>
    <definedName name="CB_79ea05b90edf4b39b026a81d9a76ecad" localSheetId="1" hidden="1">Assumptions!$L$22</definedName>
    <definedName name="CB_7acefbbbe805407b9e3976ce79485077" localSheetId="1" hidden="1">Assumptions!$L$11</definedName>
    <definedName name="CB_7d9a5d5efd1040918f066eceaded87c0" localSheetId="2" hidden="1">Outputs!$C$5</definedName>
    <definedName name="CB_806b13f870f04d608308f68816ef3364" localSheetId="1" hidden="1">Assumptions!$L$13</definedName>
    <definedName name="CB_923852f534624de99244b92cbb8a92e6" localSheetId="1" hidden="1">Assumptions!$L$25</definedName>
    <definedName name="CB_a5d351745d8c4de480777d7d4f2fec42" localSheetId="1" hidden="1">Assumptions!$L$9</definedName>
    <definedName name="CB_b172b2554a7b47beb531792b06414a76" localSheetId="1" hidden="1">Assumptions!$L$14</definedName>
    <definedName name="CB_bfa95ce4c81f452f8b445d325724c52c" localSheetId="1" hidden="1">Assumptions!$L$4</definedName>
    <definedName name="CB_bfc9db6336124290b8dc1b5e2d4e14f4" localSheetId="1" hidden="1">Assumptions!$L$26</definedName>
    <definedName name="CB_Block_00000000000000000000000000000000" localSheetId="1" hidden="1">"'7.0.0.0"</definedName>
    <definedName name="CB_Block_00000000000000000000000000000000" localSheetId="2" hidden="1">"'7.0.0.0"</definedName>
    <definedName name="CB_Block_00000000000000000000000000000001" localSheetId="1" hidden="1">"'635216002750962238"</definedName>
    <definedName name="CB_Block_00000000000000000000000000000001" localSheetId="0" hidden="1">"'635216002751040366"</definedName>
    <definedName name="CB_Block_00000000000000000000000000000001" localSheetId="2" hidden="1">"'635216002750620428"</definedName>
    <definedName name="CB_Block_00000000000000000000000000000003" localSheetId="1" hidden="1">"'11.1.3436.0"</definedName>
    <definedName name="CB_Block_00000000000000000000000000000003" localSheetId="2" hidden="1">"'11.1.3436.0"</definedName>
    <definedName name="CB_BlockExt_00000000000000000000000000000003" localSheetId="1" hidden="1">"'11.1.2.3.000"</definedName>
    <definedName name="CB_BlockExt_00000000000000000000000000000003" localSheetId="2" hidden="1">"'11.1.2.3.000"</definedName>
    <definedName name="CB_c1978e306bb54aedab0466c3f8869e0b" localSheetId="1" hidden="1">Assumptions!$L$23</definedName>
    <definedName name="CB_d56736edb75d4d7a97f6a5ea5bf52713" localSheetId="1" hidden="1">Assumptions!$L$2</definedName>
    <definedName name="CB_e86f0a407059425881d43def986eb387" localSheetId="1" hidden="1">Assumptions!$L$19</definedName>
    <definedName name="CB_f0896b3f709a43cc960210e46720f99f" localSheetId="1" hidden="1">#N/A</definedName>
    <definedName name="CB_f45e30086094434382b29aceebda6bd0" localSheetId="1" hidden="1">Assumptions!$L$16</definedName>
    <definedName name="CBCR_04fe9d1040f64301be3877f1e3013af3" localSheetId="1" hidden="1">Assumptions!$M$2</definedName>
    <definedName name="CBCR_0b7eb1c135f543d7a2e75cf6477bd7f1" localSheetId="1" hidden="1">Assumptions!$M$5</definedName>
    <definedName name="CBCR_2650c76ba691451ca3044083e4bcecf6" localSheetId="1" hidden="1">Assumptions!$M$7</definedName>
    <definedName name="CBCR_2935fcaaae1d4a909dc2acd6ad1b46b6" localSheetId="1" hidden="1">Assumptions!$M$6</definedName>
    <definedName name="CBCR_2d6aa12995c543d588ed0132ab41b4fa" localSheetId="1" hidden="1">Assumptions!$M$17</definedName>
    <definedName name="CBCR_2eba7348e59245e380a32e5e7456cab6" localSheetId="1" hidden="1">Assumptions!$M$12</definedName>
    <definedName name="CBCR_39987799a0c74f08a79d60e78b65a558" localSheetId="1" hidden="1">Assumptions!$M$25</definedName>
    <definedName name="CBCR_3b6fd9260a74479a898fc9f9674b05af" localSheetId="1" hidden="1">Assumptions!$M$26</definedName>
    <definedName name="CBCR_408a09b1effe477e90270ec3291c41e9" localSheetId="1" hidden="1">Assumptions!$M$3</definedName>
    <definedName name="CBCR_41deb22924ab4ced8aa566fbec440f9e" localSheetId="1" hidden="1">Assumptions!$M$18</definedName>
    <definedName name="CBCR_593ccbb327ae416c95ff876b37d0f416" localSheetId="1" hidden="1">Assumptions!$M$24</definedName>
    <definedName name="CBCR_5fd9ef47ec3a4afe89a2e3746177d238" localSheetId="1" hidden="1">Assumptions!$I$1:$L$26</definedName>
    <definedName name="CBCR_6048ff5c230141f69957dbacd70e6200" localSheetId="1" hidden="1">Assumptions!$M$4</definedName>
    <definedName name="CBCR_680d585d7a0141fab5eac11ea230f2f6" localSheetId="1" hidden="1">Assumptions!$M$15</definedName>
    <definedName name="CBCR_6a1ce35f9ef1473c9d345149aed1874f" localSheetId="1" hidden="1">Assumptions!$M$11</definedName>
    <definedName name="CBCR_76cd3045e1a0409cb76a505919352298" localSheetId="1" hidden="1">Assumptions!$M$14</definedName>
    <definedName name="CBCR_82fe0d03abca4c97a441e4e0d0a5db7c" localSheetId="1" hidden="1">Assumptions!$M$13</definedName>
    <definedName name="CBCR_8bc3627ab7a24646935753f430d006cb" localSheetId="1" hidden="1">Assumptions!$M$22</definedName>
    <definedName name="CBCR_985719521f48419fbebfb26bb9e4f4a8" localSheetId="1" hidden="1">Assumptions!$M$8</definedName>
    <definedName name="CBCR_99a2db414b654fedb0a69ed1016afd44" localSheetId="1" hidden="1">Assumptions!$M$9</definedName>
    <definedName name="CBCR_a08a739cf3844d8699a836c6e3ae4c1b" localSheetId="1" hidden="1">Assumptions!$M$10</definedName>
    <definedName name="CBCR_ba27fee6fa314c6487b40f32ce34e58a" localSheetId="1" hidden="1">Assumptions!$M$20</definedName>
    <definedName name="CBCR_bf74b54242fb4dbcb8869d0ca5266862" localSheetId="1" hidden="1">Assumptions!$M$21</definedName>
    <definedName name="CBCR_cb9f8133162a456eafe85aaa7910d153" localSheetId="1" hidden="1">Assumptions!$M$16</definedName>
    <definedName name="CBCR_e74fba46cc1b43e1b1ab0d34b3b42326" localSheetId="1" hidden="1">Assumptions!$M$19</definedName>
    <definedName name="CBCR_e8e3f9913f0a433fa4929c7b42d8bcac" localSheetId="1" hidden="1">Assumptions!$M$23</definedName>
    <definedName name="CBWorkbookPriority" localSheetId="0" hidden="1">-1168989501</definedName>
    <definedName name="CBx_05b124b00e874538b6931f18b05eefac" localSheetId="0" hidden="1">"'Outputs'!$A$1"</definedName>
    <definedName name="CBx_7a29418e7e374fff8d90fd6f91467b34" localSheetId="0" hidden="1">"'Assumptions'!$A$1"</definedName>
    <definedName name="CBx_cb321b97565b4f86bdf83e11c1e3654b" localSheetId="0" hidden="1">"'CB_DATA_'!$A$1"</definedName>
    <definedName name="CBx_Sheet_Guid" localSheetId="1" hidden="1">"'7a29418e-7e37-4fff-8d90-fd6f91467b34"</definedName>
    <definedName name="CBx_Sheet_Guid" localSheetId="0" hidden="1">"'cb321b97-565b-4f86-bdf8-3e11c1e3654b"</definedName>
    <definedName name="CBx_Sheet_Guid" localSheetId="2" hidden="1">"'05b124b0-0e87-4538-b693-1f18b05eefac"</definedName>
    <definedName name="CBx_SheetRef" localSheetId="1" hidden="1">CB_DATA_!$B$14</definedName>
    <definedName name="CBx_SheetRef" localSheetId="0" hidden="1">CB_DATA_!$A$14</definedName>
    <definedName name="CBx_SheetRef" localSheetId="2" hidden="1">CB_DATA_!$C$14</definedName>
    <definedName name="CBx_StorageType" localSheetId="1" hidden="1">2</definedName>
    <definedName name="CBx_StorageType" localSheetId="0" hidden="1">2</definedName>
    <definedName name="CBx_StorageType" localSheetId="2" hidden="1">2</definedName>
  </definedNames>
  <calcPr calcId="145621"/>
</workbook>
</file>

<file path=xl/calcChain.xml><?xml version="1.0" encoding="utf-8"?>
<calcChain xmlns="http://schemas.openxmlformats.org/spreadsheetml/2006/main">
  <c r="C11" i="6" l="1"/>
  <c r="B11" i="6"/>
  <c r="A11" i="6"/>
  <c r="P2" i="6"/>
  <c r="B2" i="2" l="1"/>
  <c r="B3" i="2"/>
  <c r="B4" i="2"/>
  <c r="B6" i="2"/>
  <c r="B7" i="2"/>
  <c r="B8" i="2"/>
  <c r="B10" i="2"/>
  <c r="B11" i="2"/>
  <c r="B12" i="2"/>
  <c r="B14" i="2"/>
  <c r="B15" i="2"/>
  <c r="B16" i="2"/>
  <c r="B18" i="2"/>
  <c r="B20" i="2"/>
  <c r="B21" i="2"/>
  <c r="B22" i="2"/>
  <c r="B23" i="2"/>
  <c r="B24" i="2"/>
  <c r="B26" i="2"/>
  <c r="B5" i="2"/>
  <c r="B9" i="2"/>
  <c r="B13" i="2"/>
  <c r="B17" i="2"/>
  <c r="B25" i="2"/>
  <c r="B19" i="2"/>
  <c r="R22" i="5"/>
  <c r="K21" i="2" s="1"/>
  <c r="R23" i="5"/>
  <c r="R20" i="5"/>
  <c r="K19" i="2" s="1"/>
  <c r="R19" i="5"/>
  <c r="K18" i="2" s="1"/>
  <c r="R14" i="5"/>
  <c r="K13" i="2" s="1"/>
  <c r="R21" i="5"/>
  <c r="K20" i="2" s="1"/>
  <c r="R16" i="5"/>
  <c r="K15" i="2" s="1"/>
  <c r="R27" i="5"/>
  <c r="K26" i="2" s="1"/>
  <c r="R26" i="5"/>
  <c r="K25" i="2" s="1"/>
  <c r="R25" i="5"/>
  <c r="K24" i="2" s="1"/>
  <c r="R24" i="5"/>
  <c r="K23" i="2" s="1"/>
  <c r="R11" i="5"/>
  <c r="K10" i="2" s="1"/>
  <c r="R17" i="5"/>
  <c r="K16" i="2" s="1"/>
  <c r="R13" i="5"/>
  <c r="K12" i="2" s="1"/>
  <c r="R18" i="5"/>
  <c r="K17" i="2" s="1"/>
  <c r="R6" i="5"/>
  <c r="K5" i="2" s="1"/>
  <c r="R4" i="5"/>
  <c r="K3" i="2" s="1"/>
  <c r="R7" i="5"/>
  <c r="K6" i="2" s="1"/>
  <c r="R8" i="5"/>
  <c r="K7" i="2" s="1"/>
  <c r="R5" i="5"/>
  <c r="K4" i="2" s="1"/>
  <c r="R15" i="5"/>
  <c r="K14" i="2" s="1"/>
  <c r="R12" i="5"/>
  <c r="K11" i="2" s="1"/>
  <c r="R10" i="5"/>
  <c r="K9" i="2" s="1"/>
  <c r="R9" i="5"/>
  <c r="K8" i="2" s="1"/>
  <c r="R3" i="5"/>
  <c r="K2" i="2" s="1"/>
  <c r="Q22" i="5"/>
  <c r="J21" i="2" s="1"/>
  <c r="M21" i="2" s="1"/>
  <c r="Q23" i="5"/>
  <c r="J22" i="2" s="1"/>
  <c r="M22" i="2" s="1"/>
  <c r="Q20" i="5"/>
  <c r="J19" i="2" s="1"/>
  <c r="M19" i="2" s="1"/>
  <c r="Q19" i="5"/>
  <c r="J18" i="2" s="1"/>
  <c r="Q14" i="5"/>
  <c r="J13" i="2" s="1"/>
  <c r="M13" i="2" s="1"/>
  <c r="Q21" i="5"/>
  <c r="J20" i="2" s="1"/>
  <c r="M20" i="2" s="1"/>
  <c r="Q16" i="5"/>
  <c r="J15" i="2" s="1"/>
  <c r="M15" i="2" s="1"/>
  <c r="Q27" i="5"/>
  <c r="J26" i="2" s="1"/>
  <c r="Q26" i="5"/>
  <c r="J25" i="2" s="1"/>
  <c r="Q25" i="5"/>
  <c r="J24" i="2" s="1"/>
  <c r="Q24" i="5"/>
  <c r="J23" i="2" s="1"/>
  <c r="Q11" i="5"/>
  <c r="J10" i="2" s="1"/>
  <c r="Q17" i="5"/>
  <c r="J16" i="2" s="1"/>
  <c r="M16" i="2" s="1"/>
  <c r="Q13" i="5"/>
  <c r="J12" i="2" s="1"/>
  <c r="M12" i="2" s="1"/>
  <c r="Q18" i="5"/>
  <c r="J17" i="2" s="1"/>
  <c r="M17" i="2" s="1"/>
  <c r="Q6" i="5"/>
  <c r="J5" i="2" s="1"/>
  <c r="M5" i="2" s="1"/>
  <c r="Q4" i="5"/>
  <c r="J3" i="2" s="1"/>
  <c r="M3" i="2" s="1"/>
  <c r="Q7" i="5"/>
  <c r="J6" i="2" s="1"/>
  <c r="M6" i="2" s="1"/>
  <c r="Q8" i="5"/>
  <c r="J7" i="2" s="1"/>
  <c r="M7" i="2" s="1"/>
  <c r="Q5" i="5"/>
  <c r="J4" i="2" s="1"/>
  <c r="M4" i="2" s="1"/>
  <c r="Q15" i="5"/>
  <c r="J14" i="2" s="1"/>
  <c r="M14" i="2" s="1"/>
  <c r="Q12" i="5"/>
  <c r="J11" i="2" s="1"/>
  <c r="M11" i="2" s="1"/>
  <c r="Q10" i="5"/>
  <c r="J9" i="2" s="1"/>
  <c r="M9" i="2" s="1"/>
  <c r="Q9" i="5"/>
  <c r="J8" i="2" s="1"/>
  <c r="M8" i="2" s="1"/>
  <c r="Q3" i="5"/>
  <c r="J2" i="2" s="1"/>
  <c r="N2" i="2" s="1"/>
  <c r="M18" i="2" s="1"/>
  <c r="M25" i="2" l="1"/>
  <c r="M2" i="2"/>
  <c r="M10" i="2"/>
  <c r="M26" i="2"/>
  <c r="M23" i="2"/>
  <c r="M24" i="2"/>
  <c r="K26" i="3"/>
  <c r="I26" i="3"/>
  <c r="G26" i="3"/>
  <c r="E26" i="3"/>
  <c r="C26" i="3"/>
  <c r="J26" i="3"/>
  <c r="H26" i="3"/>
  <c r="F26" i="3"/>
  <c r="D26" i="3"/>
  <c r="K24" i="3"/>
  <c r="I24" i="3"/>
  <c r="G24" i="3"/>
  <c r="E24" i="3"/>
  <c r="C24" i="3"/>
  <c r="J24" i="3"/>
  <c r="F24" i="3"/>
  <c r="H24" i="3"/>
  <c r="D24" i="3"/>
  <c r="K22" i="3"/>
  <c r="I22" i="3"/>
  <c r="G22" i="3"/>
  <c r="E22" i="3"/>
  <c r="C22" i="3"/>
  <c r="H22" i="3"/>
  <c r="D22" i="3"/>
  <c r="J22" i="3"/>
  <c r="F22" i="3"/>
  <c r="J25" i="3"/>
  <c r="H25" i="3"/>
  <c r="F25" i="3"/>
  <c r="D25" i="3"/>
  <c r="K25" i="3"/>
  <c r="I25" i="3"/>
  <c r="G25" i="3"/>
  <c r="E25" i="3"/>
  <c r="C25" i="3"/>
  <c r="J23" i="3"/>
  <c r="H23" i="3"/>
  <c r="F23" i="3"/>
  <c r="D23" i="3"/>
  <c r="K23" i="3"/>
  <c r="G23" i="3"/>
  <c r="C23" i="3"/>
  <c r="I23" i="3"/>
  <c r="E23" i="3"/>
  <c r="J27" i="3"/>
  <c r="H27" i="3"/>
  <c r="F27" i="3"/>
  <c r="D27" i="3"/>
  <c r="K27" i="3"/>
  <c r="I27" i="3"/>
  <c r="G27" i="3"/>
  <c r="E27" i="3"/>
  <c r="C27" i="3"/>
  <c r="K4" i="3"/>
  <c r="K5" i="3"/>
  <c r="K6" i="3"/>
  <c r="K7" i="3"/>
  <c r="K8" i="3"/>
  <c r="K9" i="3"/>
  <c r="K10" i="3"/>
  <c r="K11" i="3"/>
  <c r="K12" i="3"/>
  <c r="K13" i="3"/>
  <c r="K14" i="3"/>
  <c r="K15" i="3"/>
  <c r="K16" i="3"/>
  <c r="K17" i="3"/>
  <c r="K18" i="3"/>
  <c r="K19" i="3"/>
  <c r="K20" i="3"/>
  <c r="K21" i="3"/>
  <c r="K3" i="3"/>
  <c r="J4" i="3"/>
  <c r="J5" i="3"/>
  <c r="J6" i="3"/>
  <c r="J7" i="3"/>
  <c r="J8" i="3"/>
  <c r="J9" i="3"/>
  <c r="J10" i="3"/>
  <c r="J11" i="3"/>
  <c r="J12" i="3"/>
  <c r="J13" i="3"/>
  <c r="J14" i="3"/>
  <c r="J15" i="3"/>
  <c r="J16" i="3"/>
  <c r="J17" i="3"/>
  <c r="J18" i="3"/>
  <c r="J19" i="3"/>
  <c r="J20" i="3"/>
  <c r="J21" i="3"/>
  <c r="J3" i="3"/>
  <c r="I4" i="3"/>
  <c r="I5" i="3"/>
  <c r="I6" i="3"/>
  <c r="I7" i="3"/>
  <c r="I8" i="3"/>
  <c r="I9" i="3"/>
  <c r="I10" i="3"/>
  <c r="I11" i="3"/>
  <c r="I12" i="3"/>
  <c r="I13" i="3"/>
  <c r="I14" i="3"/>
  <c r="I15" i="3"/>
  <c r="I16" i="3"/>
  <c r="I17" i="3"/>
  <c r="I18" i="3"/>
  <c r="I19" i="3"/>
  <c r="I20" i="3"/>
  <c r="I21" i="3"/>
  <c r="I3" i="3"/>
  <c r="H4" i="3"/>
  <c r="H5" i="3"/>
  <c r="H6" i="3"/>
  <c r="H7" i="3"/>
  <c r="H8" i="3"/>
  <c r="H9" i="3"/>
  <c r="H10" i="3"/>
  <c r="H11" i="3"/>
  <c r="H12" i="3"/>
  <c r="H13" i="3"/>
  <c r="H14" i="3"/>
  <c r="H15" i="3"/>
  <c r="H16" i="3"/>
  <c r="H17" i="3"/>
  <c r="H18" i="3"/>
  <c r="H19" i="3"/>
  <c r="H20" i="3"/>
  <c r="H21" i="3"/>
  <c r="H3" i="3"/>
  <c r="G4" i="3"/>
  <c r="G5" i="3"/>
  <c r="G6" i="3"/>
  <c r="G7" i="3"/>
  <c r="G8" i="3"/>
  <c r="G9" i="3"/>
  <c r="G10" i="3"/>
  <c r="G11" i="3"/>
  <c r="G12" i="3"/>
  <c r="G13" i="3"/>
  <c r="G14" i="3"/>
  <c r="G15" i="3"/>
  <c r="G16" i="3"/>
  <c r="G17" i="3"/>
  <c r="G18" i="3"/>
  <c r="G19" i="3"/>
  <c r="G20" i="3"/>
  <c r="G21" i="3"/>
  <c r="G3" i="3"/>
  <c r="F4" i="3"/>
  <c r="F5" i="3"/>
  <c r="F6" i="3"/>
  <c r="F7" i="3"/>
  <c r="F8" i="3"/>
  <c r="F9" i="3"/>
  <c r="F10" i="3"/>
  <c r="F11" i="3"/>
  <c r="F12" i="3"/>
  <c r="F13" i="3"/>
  <c r="F14" i="3"/>
  <c r="F15" i="3"/>
  <c r="F16" i="3"/>
  <c r="F17" i="3"/>
  <c r="F18" i="3"/>
  <c r="F19" i="3"/>
  <c r="F20" i="3"/>
  <c r="F21" i="3"/>
  <c r="F3" i="3"/>
  <c r="E4" i="3"/>
  <c r="E5" i="3"/>
  <c r="E6" i="3"/>
  <c r="E7" i="3"/>
  <c r="E8" i="3"/>
  <c r="E9" i="3"/>
  <c r="E10" i="3"/>
  <c r="E11" i="3"/>
  <c r="E12" i="3"/>
  <c r="E13" i="3"/>
  <c r="E14" i="3"/>
  <c r="E15" i="3"/>
  <c r="E16" i="3"/>
  <c r="E17" i="3"/>
  <c r="E18" i="3"/>
  <c r="E19" i="3"/>
  <c r="E20" i="3"/>
  <c r="E21" i="3"/>
  <c r="E3" i="3"/>
  <c r="D4" i="3"/>
  <c r="D5" i="3"/>
  <c r="D6" i="3"/>
  <c r="D7" i="3"/>
  <c r="D8" i="3"/>
  <c r="D9" i="3"/>
  <c r="D10" i="3"/>
  <c r="D11" i="3"/>
  <c r="D12" i="3"/>
  <c r="D13" i="3"/>
  <c r="D14" i="3"/>
  <c r="D15" i="3"/>
  <c r="D16" i="3"/>
  <c r="D17" i="3"/>
  <c r="D18" i="3"/>
  <c r="D19" i="3"/>
  <c r="D20" i="3"/>
  <c r="D21" i="3"/>
  <c r="D3" i="3"/>
  <c r="C4" i="3"/>
  <c r="C5" i="3"/>
  <c r="C6" i="3"/>
  <c r="C7" i="3"/>
  <c r="C8" i="3"/>
  <c r="C9" i="3"/>
  <c r="C10" i="3"/>
  <c r="C11" i="3"/>
  <c r="C12" i="3"/>
  <c r="C13" i="3"/>
  <c r="C14" i="3"/>
  <c r="C15" i="3"/>
  <c r="C16" i="3"/>
  <c r="C17" i="3"/>
  <c r="C18" i="3"/>
  <c r="C19" i="3"/>
  <c r="C20" i="3"/>
  <c r="C21" i="3"/>
  <c r="C3" i="3"/>
  <c r="M27" i="3" l="1"/>
  <c r="N27" i="3" s="1"/>
  <c r="O27" i="3" s="1"/>
  <c r="M23" i="3"/>
  <c r="N23" i="3" s="1"/>
  <c r="P23" i="3" s="1"/>
  <c r="M24" i="3"/>
  <c r="N24" i="3" s="1"/>
  <c r="C32" i="3"/>
  <c r="M25" i="3"/>
  <c r="N25" i="3" s="1"/>
  <c r="M22" i="3"/>
  <c r="N22" i="3" s="1"/>
  <c r="M26" i="3"/>
  <c r="N26" i="3" s="1"/>
  <c r="C31" i="3"/>
  <c r="M18" i="3"/>
  <c r="N18" i="3" s="1"/>
  <c r="M14" i="3"/>
  <c r="N14" i="3" s="1"/>
  <c r="M10" i="3"/>
  <c r="N10" i="3" s="1"/>
  <c r="M6" i="3"/>
  <c r="N6" i="3" s="1"/>
  <c r="P6" i="3" s="1"/>
  <c r="M19" i="3"/>
  <c r="N19" i="3" s="1"/>
  <c r="M15" i="3"/>
  <c r="N15" i="3" s="1"/>
  <c r="M11" i="3"/>
  <c r="N11" i="3" s="1"/>
  <c r="M17" i="3"/>
  <c r="N17" i="3" s="1"/>
  <c r="M5" i="3"/>
  <c r="N5" i="3" s="1"/>
  <c r="M20" i="3"/>
  <c r="N20" i="3" s="1"/>
  <c r="M16" i="3"/>
  <c r="N16" i="3" s="1"/>
  <c r="Q16" i="3" s="1"/>
  <c r="M8" i="3"/>
  <c r="N8" i="3" s="1"/>
  <c r="Q8" i="3" s="1"/>
  <c r="M4" i="3"/>
  <c r="N4" i="3" s="1"/>
  <c r="Q4" i="3" s="1"/>
  <c r="M9" i="3"/>
  <c r="N9" i="3" s="1"/>
  <c r="M21" i="3"/>
  <c r="N21" i="3" s="1"/>
  <c r="R21" i="3" s="1"/>
  <c r="M13" i="3"/>
  <c r="N13" i="3" s="1"/>
  <c r="R13" i="3" s="1"/>
  <c r="M12" i="3"/>
  <c r="N12" i="3" s="1"/>
  <c r="Q12" i="3" s="1"/>
  <c r="M7" i="3"/>
  <c r="N7" i="3" s="1"/>
  <c r="M3" i="3"/>
  <c r="N3" i="3" s="1"/>
  <c r="P3" i="3" s="1"/>
  <c r="C33" i="3" l="1"/>
  <c r="C2" i="4" s="1"/>
  <c r="O23" i="3"/>
  <c r="P27" i="3"/>
  <c r="Q23" i="3"/>
  <c r="R27" i="3"/>
  <c r="R23" i="3"/>
  <c r="Q27" i="3"/>
  <c r="R22" i="3"/>
  <c r="Q22" i="3"/>
  <c r="P22" i="3"/>
  <c r="O22" i="3"/>
  <c r="R26" i="3"/>
  <c r="Q26" i="3"/>
  <c r="P26" i="3"/>
  <c r="O26" i="3"/>
  <c r="P25" i="3"/>
  <c r="O25" i="3"/>
  <c r="R25" i="3"/>
  <c r="Q25" i="3"/>
  <c r="R24" i="3"/>
  <c r="Q24" i="3"/>
  <c r="P24" i="3"/>
  <c r="O24" i="3"/>
  <c r="Q10" i="3"/>
  <c r="R11" i="3"/>
  <c r="O10" i="3"/>
  <c r="Q6" i="3"/>
  <c r="R10" i="3"/>
  <c r="Q11" i="3"/>
  <c r="P19" i="3"/>
  <c r="O6" i="3"/>
  <c r="O14" i="3"/>
  <c r="R15" i="3"/>
  <c r="Q14" i="3"/>
  <c r="O9" i="3"/>
  <c r="R6" i="3"/>
  <c r="R14" i="3"/>
  <c r="R7" i="3"/>
  <c r="O15" i="3"/>
  <c r="P14" i="3"/>
  <c r="Q20" i="3"/>
  <c r="R4" i="3"/>
  <c r="R5" i="3"/>
  <c r="R18" i="3"/>
  <c r="O18" i="3"/>
  <c r="P4" i="3"/>
  <c r="O11" i="3"/>
  <c r="P11" i="3"/>
  <c r="R19" i="3"/>
  <c r="O19" i="3"/>
  <c r="Q19" i="3"/>
  <c r="P10" i="3"/>
  <c r="Q18" i="3"/>
  <c r="P18" i="3"/>
  <c r="P8" i="3"/>
  <c r="R8" i="3"/>
  <c r="Q15" i="3"/>
  <c r="P15" i="3"/>
  <c r="R9" i="3"/>
  <c r="Q17" i="3"/>
  <c r="O17" i="3"/>
  <c r="O8" i="3"/>
  <c r="P9" i="3"/>
  <c r="Q9" i="3"/>
  <c r="R17" i="3"/>
  <c r="P17" i="3"/>
  <c r="O4" i="3"/>
  <c r="Q5" i="3"/>
  <c r="O5" i="3"/>
  <c r="P5" i="3"/>
  <c r="P21" i="3"/>
  <c r="P16" i="3"/>
  <c r="R16" i="3"/>
  <c r="O16" i="3"/>
  <c r="Q21" i="3"/>
  <c r="P20" i="3"/>
  <c r="R20" i="3"/>
  <c r="O20" i="3"/>
  <c r="O21" i="3"/>
  <c r="Q13" i="3"/>
  <c r="O13" i="3"/>
  <c r="P13" i="3"/>
  <c r="O7" i="3"/>
  <c r="P12" i="3"/>
  <c r="O12" i="3"/>
  <c r="R12" i="3"/>
  <c r="Q7" i="3"/>
  <c r="P7" i="3"/>
  <c r="O3" i="3"/>
  <c r="Q3" i="3"/>
  <c r="R3" i="3"/>
  <c r="C35" i="3" l="1"/>
  <c r="C36" i="3"/>
  <c r="C37" i="3"/>
  <c r="C38" i="3"/>
  <c r="C39" i="3" l="1"/>
  <c r="C41" i="3" s="1"/>
  <c r="C3" i="4" s="1"/>
  <c r="C5" i="4" s="1"/>
  <c r="C7" i="4" s="1"/>
</calcChain>
</file>

<file path=xl/comments1.xml><?xml version="1.0" encoding="utf-8"?>
<comments xmlns="http://schemas.openxmlformats.org/spreadsheetml/2006/main">
  <authors>
    <author>Joshua Trott</author>
  </authors>
  <commentList>
    <comment ref="B2" authorId="0">
      <text>
        <r>
          <rPr>
            <b/>
            <sz val="10"/>
            <color indexed="81"/>
            <rFont val="Arial"/>
            <family val="2"/>
          </rPr>
          <t>=IF(L2=1,"Y","N")</t>
        </r>
      </text>
    </comment>
  </commentList>
</comments>
</file>

<file path=xl/sharedStrings.xml><?xml version="1.0" encoding="utf-8"?>
<sst xmlns="http://schemas.openxmlformats.org/spreadsheetml/2006/main" count="387" uniqueCount="94">
  <si>
    <t>Title</t>
  </si>
  <si>
    <t xml:space="preserve">Title </t>
  </si>
  <si>
    <t>Requested Y/N</t>
  </si>
  <si>
    <t>Game of Thrones</t>
  </si>
  <si>
    <t>Mad Men</t>
  </si>
  <si>
    <t>Always Sunny in Philadelphia</t>
  </si>
  <si>
    <t>Archer</t>
  </si>
  <si>
    <t>Californication</t>
  </si>
  <si>
    <t>The Office</t>
  </si>
  <si>
    <t>Parks and Recreation</t>
  </si>
  <si>
    <t>How I Met Your Mother</t>
  </si>
  <si>
    <t>Big Bang Theory</t>
  </si>
  <si>
    <t>MLB</t>
  </si>
  <si>
    <t>EPL</t>
  </si>
  <si>
    <t>NFL</t>
  </si>
  <si>
    <t>The Walking Dead</t>
  </si>
  <si>
    <t>Arrested Development</t>
  </si>
  <si>
    <t>House of Cards</t>
  </si>
  <si>
    <t>Sportscenter</t>
  </si>
  <si>
    <t>Y</t>
  </si>
  <si>
    <t>N</t>
  </si>
  <si>
    <t>y</t>
  </si>
  <si>
    <t>Cable</t>
  </si>
  <si>
    <t>Hulu</t>
  </si>
  <si>
    <t>iTunes</t>
  </si>
  <si>
    <t>Netflix Streaming</t>
  </si>
  <si>
    <t>Netflix DVD</t>
  </si>
  <si>
    <t>n</t>
  </si>
  <si>
    <t xml:space="preserve"> </t>
  </si>
  <si>
    <t>Premium Cable</t>
  </si>
  <si>
    <t>Internet</t>
  </si>
  <si>
    <t>Cable + Internet</t>
  </si>
  <si>
    <t>Price</t>
  </si>
  <si>
    <t>Units</t>
  </si>
  <si>
    <t>Platform</t>
  </si>
  <si>
    <t>per household per month</t>
  </si>
  <si>
    <t>per show</t>
  </si>
  <si>
    <t>Total Cable Cost</t>
  </si>
  <si>
    <t>Basic Cable Cost</t>
  </si>
  <si>
    <t>Premium Cable Cost</t>
  </si>
  <si>
    <t>Minimum Value</t>
  </si>
  <si>
    <t>Prefered Platform</t>
  </si>
  <si>
    <t>Total Cost of Cable</t>
  </si>
  <si>
    <t>Total Cost of Internet Alternative</t>
  </si>
  <si>
    <t>Total Internet Cost</t>
  </si>
  <si>
    <t>Total Internet Cost + Internet</t>
  </si>
  <si>
    <t>Investment Decision</t>
  </si>
  <si>
    <t>Shows</t>
  </si>
  <si>
    <t>-</t>
  </si>
  <si>
    <t>30 Rock</t>
  </si>
  <si>
    <t>Viewers</t>
  </si>
  <si>
    <t>Week of 11/18/13</t>
  </si>
  <si>
    <t>Mean</t>
  </si>
  <si>
    <t>StDev</t>
  </si>
  <si>
    <t>NBC Sunday Night Football</t>
  </si>
  <si>
    <t>VOICE</t>
  </si>
  <si>
    <t>Modern Family</t>
  </si>
  <si>
    <t>NCIS</t>
  </si>
  <si>
    <t>Criminal Minds</t>
  </si>
  <si>
    <t>GREY'S ANATOMY</t>
  </si>
  <si>
    <t>SURVIVOR</t>
  </si>
  <si>
    <t>NCIS: LOS ANGELES</t>
  </si>
  <si>
    <t>The Middle</t>
  </si>
  <si>
    <t>MIKE &amp; MOLLY</t>
  </si>
  <si>
    <t>Family Guy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</si>
  <si>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</si>
  <si>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</si>
  <si>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</si>
  <si>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</si>
  <si>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</si>
  <si>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</si>
  <si>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</si>
  <si>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</si>
  <si>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</si>
  <si>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</si>
  <si>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</si>
  <si>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</si>
  <si>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cb321b97-565b-4f86-bdf8-3e11c1e3654b</t>
  </si>
  <si>
    <t>CB_Block_0</t>
  </si>
  <si>
    <t>Decisioneering:7.0.0.0</t>
  </si>
  <si>
    <t>7a29418e-7e37-4fff-8d90-fd6f91467b34</t>
  </si>
  <si>
    <t>CB_Block_7.0.0.0:1</t>
  </si>
  <si>
    <t>Decisioneering:11.1.1000.0</t>
  </si>
  <si>
    <t>P Value</t>
  </si>
  <si>
    <t>CB_Block_7.0.0.0:2</t>
  </si>
  <si>
    <t>05b124b0-0e87-4538-b693-1f18b05eefac</t>
  </si>
  <si>
    <t>CB_Block_11.1.1000.0:1</t>
  </si>
  <si>
    <t>㜸〱敤㕣㕢㙣ㅣ㔷ㄹ摥ㄹ敦慣㜷搶㜶散挶改㈵改捤扤㕦ㅣ㙤攳㕣㝡愱㠴搴㤷㕣㥢㡢ㄳ㍢㈹㔵㈹摢昱敥ㄹ㝢㤲㥤㔹㜷㘶搶㠹㑢㠱ㄴ㑡㑢戹〸戵㍣㤴㤶〲㔵㠵㉡㜸㈸㔲㜹愸㕡㈸て㐸㐸㈰搴㈲ㅥ㉡㈴ㅥ㤰㑡㠵攰〱㔴㐵攲愵て㤵捡昷㥤㤹搹㥤摤昵㡥摤㑤ぢ㉥昲㈴晢攷捣戹㥦昳㕦捦晦㥦㐹㑡㐹愵㔲ㅦ攰攱扦㝣搲㑣㕣㌶戵攸昹挲捥㡦㔷捡㘵㔱昴慤㡡攳攵㐷㕤搷㔸㍣㘸㜹㝥ㄷ㉡㘴ちㄶ捡㍤慤攰㔹て㠹㙣㘱㐱戸ㅥ㉡㘹愹㔴㌶慢慢㈸㘷㈷晣つ㐴㉦㍡㕢昵愶〱愶挷挷㡥捣㥣㐴慦㔳㝥挵ㄵ㥢㠷㑥〴㙤㜷㡥㡣攴㐷昲摢戶㙦扢㌵扦㘵昳搰㜸戵散㔷㕤戱搳ㄱ㔵摦㌵捡㥢㠷㈶慢㌳㘵慢㜸户㔸㥣慥㥣ㄲ捥㑥㌱戳㘵摢㡣戱晤昶㤱敤㍢㜶㤸㜷摣㜱㝢㉦㠶㑥ㅤㅥㅦ㥢㜴㠵改㝤㐴㝤㙡㥣昲昶〹㔱戴戸㌶㈱㕣换㤹捤㡦㡦攱㙦㙣晥㜸扢㉤㍦㌵㈷㠴捦愱㠵㉢㥣愲昰㜴㌴散戱㐷㍤慦㙡捦㜳昳㜴㝢て㤶㕡㌴㍣㕦戳挷㐵戹慣摢㔱慦㔹晢〸昶慥㙣㉣昶摡㔳挲昱㉣摦㕡戰晣挵㡣㍤㡤㡥㑡㝤昶㜱㑦ㅣ㌳㥣㔹㜱搸戰㠵㘶敦慤㕡愵㜴昰愴扡㙥㠸扡㠸㑦㑣㉥㍦㍦敡搹攳㜳㠶㉢㘷攴㜱㘳ㄲ敡敥㜱㡢㡤㜵慦㘹摦㉦愷㉥㐷㘰㥦搷戵慦㠷㤲ㄳ㠶㕢慢㌹摣扥㘶戸昸挶ㄹ摣搲扥㝥㙣㡦ㅡ摢摣搴扥㡤摣捡挶摡㑡㑦㐸摦㜲㐷戱ㄸ㍤㐳搰㑤㤰㈵㈰〲昵ㅣ㐱て㐱㉦㠰㤲晥㌷戸㈴摥㤰㐵㙡挱㔰ぢ㌳㙡愱愸ㄶ㑡㙡㐱愸〵㔳㉤捣慡㠵㌹戵㘰愹㠵㤳㙡攱ㄴ敡㐴㑦戶扢㕢つ㥦㤷づㅦ晡愰昷摤〳晢㕥㜹挹户㥥㕥㍣㜹扡㜷ㅤ㉡ㅤつ㈷㌵攱ㅡ愷㐱㙡㜵㉡摥㥡摦挲㍦换㜳〵㤸挲摣㘱摥㘶㡥㡣㤴㜶㙣㌱戶ㄹㅡ㤷㤵㠰晣〶㐲ㄹ㐰摤㕥昳ㅥ换㈹㔵㑥㑢摣㕤㌶㘶㜸愲扥㜱挳㘱搹㔸愵敡㤴扣㑢㤷㉥㥣昲つ㕦㙣㙡㉥慢㜷搲搲㙣ち㙣㈵㍣㌹摥ㄵ捤捤㑥ㄸ攵慡ㄸ㍤㘳〵挵㤷㌷ㄵ摢㤳㙥㘵愶㝤改ㅥ㔷㍣㔸㉢㙤㤹搱㈸㠴摡㠲散扢㘵㤵㐱㔱㌰慦愱昱戹㡡㈷ㅣ㌹扤㘱㝢搲㉡㥥ㄲ敥㤴愰㐸ㄴ㈵戹搴ぢ㔹ㄴ㜲晤昰ㄱ〷ぢ〵户㤶慥㡥攷㥡扢捦昸㘰㘶㔱挲㝣攷㠵敢㉦㑥ㅢ㌳㘵㜱㔱㐳㤵㘰㑣ㄴ㙣㙣挸摥㔳㈹㔶扤昱㡡攳扢㤵㜲㘳挹㘸㘹挱㠰愴㈹ㅤ慡㤴㐴㍡㥤㤲㐲〱〲户慢㑢㔱㔲㌷户攷〵㠹㠸ㄸ㡡挹挸㤷㌴㤲㕤晥ㄸ㔶㠷㔵㤴〵㘹㔲扤㜶㤹捥㌸㕦㈹㘳ㄲ㌸㌰戶㈶敡てづ㝡攳㌲摤搶㌰昷昱㔶㔶搵挱㜰昵扢ㄷ㠴攳敦㌳㥣㔲㔹戸㠹摡㑦攱㡣昴㝥〰敤ㅣ〴㐲摢摤愳慡㔳捥㈸㡢摡㘹慢攴捦㘵收㠴㌵㍢攷㈳てㅡ㌲㥢攵搶戶㍣晡〵挸搲搷ㄳっ〲攴㜲愹捣〶㔶捡攴昰愴㌴㑡愷〴㕥㙥㄰攴㙣搷挰换扤收ㅥ慢散㡢㐰㈸昷㥢挰㐸愰搵㈴晡晡㐸愲慥㔱っㄴ挶〶㜳ㅣ㔴㙡㔸㡥扦㔸攷摢ㄶ㉥〹㠸㘸㑤ㄶ慣㍡㔹㐰㔱搰㈸てㄲ㜸つ㐴搳㈴つ㤲㉢挷㠸㠸㙣㤰愰搹搱㜳㈳㤱戱㝥㠲㡣㐰晤㌸ㄱ戲昶㤶昶㌲㠲挴摥㑡愴㙣搴㤶ㅦ搷愴搹㔲戶㝣㈰捤㉥挴挶改ㄷㄱ㕣㑣㜰〹挱㐶〰攵敦㤰㜰㤴㜲㐸㌷㍥晡愵㜸搷㉦㈳戸ㅣ〰昲㐹愷捣〹㐵ㄵ㙤愸㤵搸㤱慣搷〷㍢㔹ㅡ挵㠱㈸愲㘵㕣戳㌳晢㙣㠹攸搰敡㕣ㅤ扡㌶㉤㜵散昵敤㘹㌳扥ㅣ㔲㘴㐲搵昸㕡㤷愹ㅡ摦〸㔶敤㔰㙦㕤㠹愶晡㄰挱㔵〰㠱㘲愱戱扢㌲㙢㥥收攴㈷挲㈴ちっ愱づ㤵㝢㐸挴㌴晦ㄳ〴㕣换搱㘵捤㝥愶㈹㌸㙣㝥攲敤攷捤敤㜹㍢㐴㝡㤳捥㕣搳㌹昴ㄵ㝤㐸ぢ晡㙡戰㤷昲㤷戶晡攵㕡ㄴ敢搷ㄱ㕣て搰愴㕦㜸昲晥戰㕥〲㘹ㄲ摢㌱捣慤愷挷㐵㕡戸搳㡢昳㐲㙡㥦㕥㜳摡㜰㘷㠵て敦挵晥〹搸挱ㄵ搷ㄵ㘵ㅣ㘸㑢㌲㠳㘷㤷㡢ㅢ㌳扤㍤㙥挵㘶晥㥡㝤散㝤㈲ㄴ㐳㍡慤㜶愵㥡散攳〴㍢㌳收㙦㡡㔱づ昵敦戶昶㐲㈲搶愸㤱扣搸㉥昹㙣戹㈶㐹㍡㤰㈴㌷㘲㕢昵㥢〰㈰㈵㤴㍦戵㤵㈸挳慣戶㔹㔶㙢戴㔶改摤㑢㌸㤹㌴昹て㕢攴㐸㑦攰慣ㅤ㠳敦挰敢戳愷㉣扢㈶㉣㝡散㐹攱ㄶ攱㔷戰捡㈲ㄷ戸㘴㈹㙡搶㘴挵㈷㐴㔶㜴㜵戵㥣愵ㄳ㝣㙢㤲㑥㥡愴㐴㈲户㈷ㄶ㈶㥣挳敢㐴㐵ㄷ㈴㠵㑡㠲㕢愸㈶㠱㐸㜹慣扢㈶㘲㍡㄰㌱㜹㙣㥣㝥ぢ挱ㄶ㠲ㄱ〰敤て㤰㌴㉢摤㜸㠶挲扡ㄷ攸捥㉥ㄴ㔲㔹愲㐱扡〷摦㙣㉢慣戶㜳㤸ㅤ〴户〲㌴㤹㍦㜴㍥㈶㄰愲㐴㜹㡣㄰㘹㉤改收〹㑢㥣㈶つ慣㌳ㄱ㔴ㅡ慦㝡㝥挵㘶㔴愹捦㥣愸ㅣ慥昸ㄳ㤶㌷㡦㈸搴愰ㄹ㈶敥㤹ㄳづ愸换㠵敤搳㤴㔷㤹㥦ㄷ㈵摤㥣慡㔴㈱摡昶㑦慣㠶㐳㌹搶〷㕢㔲㥥换㔵〵㑦㘷㘷㘳㜴愱挸ㄳ㌱㝣慤昴挴慥挸昳捤㐳㕦㝦㝤㐷愷㉤扦㉣㝡捣㠰改㤸捥㥡搸㐵㐴つ㑡摤收昴㥣㉢挴㐴㥦戹搷戵㑡㘵换ㄱ㐴〶㙣㑣〶敡づ㡡㔹㐴〸㈶㉢㡣晦㔵㥣㍥㜳摡㌵ㅣ㙦摥㘰㌰㜱㜱㝤挳㥢っ㠹㘸收㤸攵㜸ㄸ㐶㘲㤱改㝥㜳㙡慥㜲ㅡ搱摡慡敤散㌵收扤㔵㠱ㄵㄲ㝤昰㐸搴㈸慡愲慡㑡㔶捤㜶㡡ㅦㅥ挸㔳愹慤昸愵〹㈴慥㔲ㅡ晤攵〹摡㥢㜶㝤ㄸ㥦愱㥤捥㌹昵㈲㜲㔴换散㑡㤴挲攴㔴晤㜶戶戹〳攰挰摥攳晢敢㔱戹昳㡡㔷㙢昴昰㈷挸㜸㐹ㄶ戵㈰〸晤㜳敢〲㔲㘱ㅥ㈹〷ㅣ〸㡣昳慤㤹晣㜲愶慣㐳敡㕢㔷㑦敥㐱ㄴ愹搷㍣㘸捣㠸㌲㘲搱戶攱慦ぢ㕥㘸挶摡㐶搹ぢ换挶㉢戶㙤㤰戴㐸㤶㔳㐵㠳ㄴ㍣㕡昵㉢㠷㉣㐷㌷〱㈴晤㠵㔹挶ㄹ㘴ㄹ㘷㘴㔶慦㜹㡣㘱㐱㤹㘶㕦㤵㔹挳戵晣㌹摢㉡㘶昹挲搰摤慡愰㐹㌰㌹㈵㙦昴㐴㌲㘳愸挹㥡㍦づ㤳捤换〳摤㜹挸㔱㙥ㅤ搱て捡㔵㤵っ晥㈸ㅤ㍡㤶㈰㘰愴㤷㔴扦ㄳ扤㘹昲㘶〴㐴㡥㝣捥㐵昷㉦捥㝤ㄹ㌹㠱㕦㡥㔸㑦㈰ㄱ㜸〴㘳㐲㥥敥敤㡣㜹摣戱㝣㘰㡦ㄸ摢㘳昹ㄳㅥ㔰づ㠰愴㍣摥㙥㤲㔸㡤㌵ㅡ慥㘹㠵㉢㕢㡢ㅡ搴挴ㄵ慤攵㜱扤㜱敤ㄲ挵㠱㐶㠹㈹㤲攵㉡㐹捤戲挴ㅣ㔷㤳慡㔱愴攲㡥戴㡤㤲攴㌶慤敦㍢愵挸㜹㈸㈶㐹㌳㈹㝤愷㈴ㄴ〴㜹㐹ㅤ搰㔱昴搷㈷㤳㐷㉣㕡㐳ㅢ㈰㐷㍤ㄵ攴昵㠵攱挰晤戸㜲㔲ㄲ戹昰つ晣扤㉥㑣ㅥ愹晡つ㈵挶㤹挱戰㘴戴㕣㍥攲挰㑡㈸ㅡ㙥㘹㤵戰㌴搶ㄶ㘸ㄸ挹㥤㥤㙡晦㘰㝢㘳㡣ㄸ戲㈱㐳㈲〹㝥㘰戰㈱㤸㉢ㄶ㑤愵㜵搶挷慤慥㘵㘷昹㜶㐸ㄸ㡥挴挰㤴㕦㥡㄰ぢ搲っ慢㕢昲㠳戲㐱敤戴㈸攵愸㙥㡥捥㜸㔰改㍥攵㜸㤸㤲っ慥㥢挷攸㤶挲〵〶㠸摤㌰㌵㔹昴ㄱ搶慤㜵挰㤳挱敡挱づ㜶㈴〸㥢搰㍡愳〴捤㈴㄰㙥攳㈲挸㍢ㅤ㘲ㄴ㠲搴㤴捦扢扢㤴㘷㥦攱昳搳㕤愹㈸ㄱ㌲ㄱ㐳㕤〹搶〳㤰ㅢ㡦㑡㤲㡢〶愳㘰㜹㈰搹愴搰敡㡤昲㘸㘲昴搱攴㜳㝤摣攰㘱ㅣ慢㥦㙣㔳挶ㅤ㌷摦㠲㌶㉤㉦慥㌳昷㍢挵㜲戵㈴愴㉡㡥㘴戵搴挸慢〲㕦昲晡㕦挰㑤〹晢ㄲ㙥捡㝥ㅣ愵戸㘴㈲愹㜳扢㕢晦っ㥡㑢㈱㠷㍥〲搹挶攰㘳㠲㕢㑥〶挳㕡敥㈸搰㍥㕣㕦扦扣㈰㉦捥㐱愴戵㘴㔱㤶ㅤ挴㕤扣㕡〴㔹㜲㕢慣摡挱捡挱ち㙤昶㔸搶㍥㉢挸㕡ㄵ㌸挲㍡〳㠱㤷挹挰ㄸ改㤰㍢搸㐹敡㕣ㄸ搹㍤昷㘵昹㥡㍡户㉢㌴㍥ㄴ挶㜷㜹ち㑡㘱㔷挱㐸㌴戸搵扡搵慤㌰昲㑢换㕢扦ぢ㐰㘱〸㤸〶㉤㙡〶〶捥ㄸ搲换ㅢ㌸っ㐶㈶㐴㐷攳㠱㔴挶㈸〷攱戰〷搲挰㑤㍣㐸㑦㔷愰㠴晣つ昲㔲㔸㜴㉦㜱搸挶ㄱ愸攲㕥搴㤴㌹㘹昸戸晡攲㙣㙣捡ㅥ㉤㤵㘸敥挲㍦户㉡戰㡡㙢ㅢ㠱㌹扡愱改㐲㤶㕣ㄳ敤扢㙢㥡ち挲㡢㠲㕢㈷昲晢っ扦㌸㌷攵㉦〶㤷戶㍡㈵〹敤㔷昰㐷㉣㌹㍡㙤收戴挳㑢愸ぢ摣晢摣㈹愷㜲摡㤱昳搲㍣摥昸愳ㄵ慢㜷㜷㜳㤲戹搴〷昸㈳ㅦ㌵愵扤㡥ㅥ㔷㌲㙤㜶㔰㜷㤰戰ㅦ昹〴搲㘰〸改〴㍡㠱敤㕥扢㌱㐰㍡搹搰㐴㈷㔲㄰慣ㄱ㡡㌳晢㤱ㄱ㡡昲㑢愰㤵挴ㄲㅣ挹戱攷㉦㠲昵㤵㕦㈰㠷〸挷㝢㈸㐶戴慢㤰㑡㐰㥤ㄴ攴攱昵づ㕥〶昹晦挱㔲挴捤㑢戲搳㝦㠱㤹㤵搷㥡㔱㜴〵㔱昴㙡㉢㡡ㄸ㠸晤㔰㈱㙦捥㝥敤愸昹戱㕦敢晤ㅦㅥ㌵て〰挳㝣愴㌵㠶愰ㅡ㠳昱㌵㘳愰慢挵ㄸ戸づ挵搲ㄸ戸㥢㙤ㄸ慦て㡣㠱搰摢㜱〸ㄹ换ㅢ〳㡣攲㈵㤸㝣戱愰㙡捣㠱挱戳搶㐵㌶㍤㘱晢㜰扤㔶㜸㠸摣㐳㍤㜹攳昰㍤㕤摣㥡㍤㘹戸㠶扤㔱收敦㜵〵搴㤶㍢㡤晢摡戲〹㕢㙣㕡戲㐴㌶㕡挲㉢ㄱ昹搳搷㍣㈷㉢扢愵づ㑣〵㑦攰愸㔷戲㑡收㍣㝣㈲ち㑦〸愹㉦㙣昸搹摥扦㍥昴攸㉥摥㑢ぢ㘹㔵㘳㈰戸㤳攰㍣㉤〷㠴㙦㘳㔷㐲㉥攴攷㌷㠷昰㈱㤲㌵㕦ㄶ㘳㠶㉢敤ㅤ㑦户愳㘴㐰㜸㌱挲っ㠸㙦㌵ㄸ㤳戸攱㄰ㄸ㤳昹㈶挷愶晣㝣㐹㍡〳昳戱㠹㑢敦㕤ㄴ㈰㔴摡慡慣づ敤㑡敤攷㔰㍡ㅦ㜲㈲㡤昶㈰捦㤷㝣ㄴ攵攵㘶慤戶㠳㕡㑤㥡㠹捡㌰㙡㐴㔲ち㤱〶㔲㐸晣挸挲搰扦㤴㔲㤳㐸㘸㜹㠰㠴ㄸ㕡㜳㌰㤷㈷晦㌵㈱㈰㙡搷晢㍡晣㔴〵扢〸㉣㐶㕥昷㑥捦慥戴㍡㈳搵挴愰慣㍣㝤ㅣ㐵㐲ㅥ㔳㤸挱㈸慤捣㍤㠶㐴昴㘸㈳㐸慤搸昱挴㐱晡散㈰挴ㄶ㌰戶㘶搳慢㤶戳㜷㍢㔵摣昱㠰㥥挹㐸㠵攱慣㘷㌶㡥㥥㌲ㅡㄷ㔴捤〵㔹㠴晤㐱戲搶愸㈷㉣㠲捥㜲㌶攲晣㠹㌰ㅦ扦〷㘲昹㜰扤敢ぢ㥢㑢愸攳㥣㙥㉣㤰㍦搸㕦㔷㈴㌰㌶㐶㈵挷㐰挲慥愸㔶㌶戸〴㍥㠵㈶搲㥥㔷昴㝡㤲㘳㈹ち愳搱ㄱ㘷㜵愹㉤晡㥦㜱㙡挹㔹搳慣捤㠰㜵㠳晥㍦㠱㡣㘵昵扦挲㈸㥢㐴搹㍤㘱㠲㉦ㅡ㈳㈵换〶㘷戸㈳昰㘱㈳㑣㈳㡦挰扡㑣㌲戸ㅤ愴愶昰㠹㙡㔰㉣㈵㌸㍣㕣改收㑢㄰戵戶戴㙤㝢摡ち㐰㐶㠱戴㥦㐰〴戵㙤捦㐹户㥥㘳㌳昷㈲㝢挳㈱慢攸㔶扣㡡改て㑤㈱扣㍢挴㉦捣㑣搸㍣愳捡㡢捤㐲敤ㅡ散㐴敦㝤㘸㜳昸〸〴昶㘱攱㝦㔴㔱㐷挶㄰㔶ㄶ戳攰搷㐶〳戱㐰ㄲ戵㠳㜷㠱㜹戴㙡㤴昱㠱敡ㄱ㜸㌵㝤㘶慤ち㘵ㄷ昸㤶㥢敦㘲㜰敢㜰ㅢ敢㙥㜸㝥㐴㌹㡦㌰㤸㕣挲㝤昷㜳㕦㥢昷愰戱㙥戸㌶㡦㌵㍢昳慥攵戴ㅦ〳愷㉢ㅢ愵㤱㘴㌸㈶扦㍢捥改昷ㄳ㈲捥㐳敦攸捡㕤戱散㙤㄰㜴ㅥ㝥戶㑤㤷搷㜰ㄹ㡥戲ㄵ挴戹㍦㡦愶捡㕤〴昸改㠵㌰挱ㄷ㠵晥扣㍢㤹㜸ㅥ换㈲〳㈰㥤捡ㄸ〰敤愹晡㠷㑢㔱戵挲愳〵愹㌰愷晣〰攵摣愵㘰戵㈵收攱愸㈱㡦㄰㐸敢〲㈰㝡ㄴㅥ㈱攴昸捦愲㐱㙤晣㔹攴戶ㅦ晦㝢㑢㡥㑦攵㉦搷ㄷ敦㝦㈰㔲ㅥ晡㐹ㄴ敢愷〸捡〴㌶挰㐰愴㐳晡㈹ㄶ㈹㙢㌲㐱㄰攱戵㕤㐸攳昹㘳昸敦摢扢摥㝣㠳捦扦㜶㈹㔲㄰愲愸㜱ㄵㄴ㠴㜲ㄵ㑦挶㔷㌱㡦摣昶慢昸捥㔲慢ㄸ愰㡣攴㑣㜴ㄷ愰慦㑢㈱慤挸㔵㜹㐸㜰㐳昹㔳㈴㐲㤱㘸㤸挵〰ㄱ㉢摢㔶㤱㐰㕢敥扣㙣扢㠰㐴搴㜶㈰摡ㅥ㡤㍢㤲昰㉤㡦㌴㤴㜸昷㤱敥㥢㑣攰㝦捤〴敡㌱㙢㠷㡥搷㔵㈱㈴戰㌶㝥ㅣ摢㔶戶㘷㍡っ敡㉢㑦㐴ㄸ摡户㉦晡㔰㑡つ挳㑣愰㤰挰㌴㈵㐵㜱㈳㤵慦㐷㤵㕦㝥愵敥㈵㐵〱ㅥ㤰㔱㔰㤹㤴㈷㉢㍦ㅥ㔵摥㡡㡦戰㘴㥤ㄴ㉦つ昰㜹㍢慡㑣ち㤵㤵ㅦ㡢㉡晦㜳敢挶㕡攵㠸㈰㠳㥥㌵㔲㑢㠲搱㉢㡦〱戱て戲㜹扡搶㑣㉡搲ㅥ㌳挸愶〸㤵搱攲戲㔴愵扤戸晦攱攲㤳攸㠳戸捥㠴㕢ㅦ㤰戶挱晦㡣戰ㅦ搷㥣㈶っ摦挰ㄷ捦ぢ㠸㉦扢扡㝣㘳攳㡣㜹挴㐵㐶户戹摦挳攱慡戴慡㐸〴㜶㐱㍡搸摦㘵晣昰〹㌶㘴㝤㍦愲戸㤸捡㙢㈳㥤㘹ㄱㄹ㑢㐹㉢㡦㐶㤸㑤㥤慤搳㡣晥㐵㈰〷昲ㄲ㤰〹晤㑢㠰㐱散㘵〳㌳〶㈸〸㈴㤷㥦㐵㐲㝦㠴攰㉢〰㌹㠵㕣㑦㍡挸㝣ㄵ愰㍦晡㝦㈹㠶ㄶ愴攳㐴㔵ㅥ㡥〶㡢㤳㤱晥㌵㌶㜸っ愰ぢㅥ㕢㈵㈴挲㥣晥㌸㜲攲㠳㔲㠲挸㐱㥦㘰挱㌷〸扥〹㤰搳㌸搹ㄵ敦ㅡ搷搴愱ち晢ㄶ㥡㉡摣ち㈹搰扥ㅤ㈶昸愲㥤〵戸戳扤搱捣㌳㜱昴ㅤ㍦愲㥢つㅦ散敦挶〷昸㡢㕣㜴ㄷ晥晦ㄱ㑤㕡昸㘹昵㔳㥤昵㐵㈶搰㌸ㅦ晥㕣㙣昶㜹昴挳㜵搵㡤㑤昶昸㘹晣戲㙡㐶㜹〴晦㥥挵㑦㜹㄰㈳㜰ㄴ慡摣㉣晣㉤愴〱㔹㌰ㅦㄶ㔰㜷改㑦〲㈸挴㌱昱愴㍦挵㌷愲㤶晤敢摦つㄳ㝣㔱㠸搷戳㑣㤴挳收搱㠰挴戵㉣㌸搵㌴㈰昱㉦ぢ㑥挶〷㝣ㅡ戹㡡㐴ㄶㄲ㡤敡㠹㐸㑢㌳昷ㄹ㠰扥慥㝥捥㡤敡㑥㍤愳ㄴㅦ㈸㍤昰挰㝢晤改愱㑤改捦摥搵晢捣摢扦㝦攷愹户㍥户昳ㅦ敦㍦昷摣㕢㝦㝢敡㡤昷㕦㥦搹昹摢ㄷ㕥昸捤㠱ㅦ扤昱捥㝡昳㜹昵㤵昷づ㍥晦昰挸愹㠷ㅦ㌴㡦摦扣昷攱㝢㑦ㅥㅤ㤹扣㘰戸慢慢扢晢㠶挱摦㕤㜲攳挰搹〷㕦㔵㝥晤攷㡢ㅤ㐵㉥㤷〳ち㠰攸ㄹ攰戲攵㌴扥㡦〴愶挱ㄹ㝦慣搳攰㜲捦攲愷㤴挲㡤ㅡ挳㑢ㄶ捥つ㑥㐰ㄶㄴㅢぢ㝡晥〳㥦㈲戳㍥</t>
  </si>
  <si>
    <t>㜸〱敤㕣㕢㙣ㅣ搵ㄹ摥ㄹ敦慣㜷搶㜶㙣攲㜰〹㤷㘰敥ㄷ㐷㑢㥣ぢ㤷搲㌴昸㐲㉥㤰挴㈶㜶㐲ㄱ搰㘵扣㝢挶㥥㘴㘷搶捣捣㍡㌱愵㄰㕡捡愵愵慡愰て㉤㤴戶〸㔵愸㝤愹㐴㉢㈱㘸改㐳愵㑡慤㕡愸晡㠰㉡昵愱ㄲ㐵㔵慢慡㔵ㄵ愹㉦㍣㈰搱敦㍢㌳戳㍢扢敢ㅤ㥢〵㕡㔳㜹㤲晤㜳收摣捦昹慦攷晦捦㈴愵愴㔲愹昷昱昰㕦㍥㘹㈶㉥㥣㕥昲㝣㘱攷挷㉢攵戲㈸晡㔶挵昱昲愳慥㙢㉣ㅤ戴㍣扦ぢㄵ㌲〵ぢ攵㥥㔶昰慣〷㐴戶戰㈸㕣て㤵戴㔴㉡㥢搵㔵㤴戳ㄳ晥〶愲ㄷ㥤慤㝡搳〰㌳攳㘳㤳戳挷搱敢戴㕦㜱挵搶愱㘳㐱摢摤㈳㈳昹㤱晣㡥㥤㍢慥捦㙦摢㍡㌴㕥㉤晢㔵㔷散㜶㐴搵㜷㡤昲搶愱愹敡㙣搹㉡摥㉥㤶㘶㉡㈷㠴戳㕢捣㙥摢㌱㙢散扣㜱㘴攷慥㕤收㑤㌷摤搸㡢愱㔳㠷挷挷愶㕣㘱㝡ㅦ㔱㥦ㅡ愷扣㜳㐲ㄴ㉤慥㑤〸搷㜲收昲攳㘳昸ㅢ㥢㍦摥㙥挸㑦捦ぢ攱㜳㘸攱ち愷㈸㍣ㅤつ㝢散㔱捦慢摡ぢ摣㍣摤摥㡢愵ㄶつ捦搷散㜱㔱㉥敢㜶搴㙢搶㥥挴摥㤵㡤愵㕥㝢㕡㌸㥥攵㕢㡢㤶扦㤴戱㘷搰㔱愹捦㍥敡㠹㈳㠶㌳㈷づㅢ戶搰散㝤㔵慢㤴づ㥥㔴搷㔵㔱ㄷ昱㠹挹攵攷㐷㍤㝢㝣摥㜰攵㡣㍣㙥㑣㐲摤扤㙥戱戱敥㘵敤晢攵搴攵〸散昳㡡昶昵㔰㜲捣㜰㙢㌵㠷摢搷っㄷ摦㌸㠳敢摡搷㡦敤㔱㘳㥢㙢摡户㤱㕢搹㔸㕢改〹改㕢敥㈸ㄶ愳㘷〸扡〹戲〴㐴愰㥥㈳攸㈱攸〵㔰搲晦〶㤷挴ㅢ戲㐸㉤ㄸ㙡㘱㔶㉤ㄴ搵㐲㐹㉤〸戵㘰慡㠵㌹戵㌰慦ㄶ㉣戵㜰㕣㉤㥣㐰㥤攸挹㜶㜷慢攱㌳昸㤳ぢ㥥昸晢收㉤㤳捦晦昶愱㝢挶㥦ㅡ搹摣扢〱㤵敥〸㈷㌵攱ㅡ㈷㐱㙡㜵㉡摥㥥摦挶㍦㉢㜳〵㤸挲摣㘵摥㘰㡥㡣㤴㜶㙤㌳㜶ㄸㅡ㤷㤵㠰晣〶㐲ㄹ㐰摤㕥昳㑥换㈹㔵㑥㑡摣㕤㌸㘶㜸愲扥㜱挳㘱搹㔸愵敡㤴扣ぢ㤶㉦㥣昶つ㕦㥣摦㕣㔶敦愴愵搹㌴搸㑡㜸㜲扣㉤捤捤㡥ㄹ攵慡ㄸ㍤㘵〵挵ㄷ㌵ㄵ摢㔳㙥㘵戶㝤改㕥㔷摣㕦㉢㙤㤹搱㈸㠴摡愲散扢㘵㤵㐱㔱㌰慦愱昱昹㡡㈷ㅣ㌹扤㘱㝢捡㉡㥥㄰敥戴愰㐸ㄴ㈵戹搴戳㔹ㄴ㜲晤昰愴㠳㠵㠲㕢㑢㤷挶㜳捤㕢㑦昹㘰㘶㔱挲㝣ㄷ㠴敢㉦捤ㄸ戳㘵㜱㑥㐳㤵㘰㑣ㄴ㙣㙥挸摥㕢㈹㔶扤昱㡡攳扢㤵㜲㘳挹㘸㘹搱㠰愴㈹ㅤ慡㤴㐴㍡㥤㤲㐲〱〲户慢㑢㔱㔲搷戶攷〵㠹㠸ㄸ㡡挹挸攷㌵㤲㕤晥〸㔶㠷㔵㤴〵㘹㔲扤㝣㠵捥㌸㕦㈹㘳ㄲ㌸㌰戶㈶敡てづ㝡昵ち摤搶㌰昷昱㔶㔶搵挱㜰昵户㉥ち挷摦㙦㌸愵戲㜰ㄳ戵㥦挲ㄹ改晤〰摡ㄹ〸㠴戶扢㐷㔵愷㥣㔲㤶戴㤳㔶挹㥦捦捣ぢ㙢㙥摥㐷ㅥ㌴㘴㌶换慤㙤㜹昴戳㤰愵㙦㈴ㄸ〴挸攵㔲㤹㑤慣㤴挹攱㐹㘹㤴㑥〹扣摣㈰挸搹慥㠱㤷㝢捤扤㔶搹ㄷ㠱㔰敥㌷㠱㤱㐰慢㐹昴昵㤱㐴㕤愳ㄸ㈸㡣㑤收㌸愸搴戰ㅣ㝦愹捥户㉤㕣ㄲ㄰搱扡㉣㔸㜳戲㠰愲愰㔱ㅥ㈴昰ㅡ㠸愶㐹ㅡ㈴㔷㡥ㄱㄱ搹㈰㐱戳愳攷㐶㈲㘳晤〴ㄹ㠱晡㜱㈲㘴敤㙤敤㘵〴㠹扤㤵㐸搹愸㉤㍦慥㑢戳攵㙣昹㐰㥡㥤㡤㡤搳捦㈱㌸㤷攰㍣㠲捤〰捡㕦㈱攱㈸攵㤰㙥㝣昴ぢ昰慥㕦㐸㜰ㄱ〰攴㤳㑥㤹ㄳ㡡㉡摡㔰慢戱㈳㔹慦て㜶戲㌴㡡〳㔱㐴换戸㘶㘷昶搹ㄲ搱愱搵戹㌶㜴㙤㕡敡搸㉢摢搳㘶㝣㌹愴挸㠴慡昱戵慥㔰㌵扥ㄱ慣摡愱摥扡ㄸ㑤昵㈱㠲㑢〰〲挵㐲㘳㜷㜵搶㍣捤挹㑦㠴㐹ㄴㄸ㐲ㅤ㉡昷㤰㠸㘹晥㈷〸戸㤶愳换扡晤㑣㔳㜰搸晣挴摢捦㕢摢昳㜶㠸昴㈶㥤戹慥㜳攸㉢晡㠰ㄶ昴愵㘰㉦攵㑦㙤昵换攵㈸搶慦㈰戸ㄲ愰㐹扦昰攴晤㐱扤〴搲㈴戶㘳㤸摢㐸㡦㡢戴㜰㘷㤶ㄶ㠴搴㍥扤收㡣攱捥〹ㅦ摥㡢〳ㄳ戰㠳㉢慥㉢捡㌸搰㤶㘴〶捦㉥攷㌶㘶㝡㝢摤㡡捤晣㜵晢搸晢㐴㈸㠶㜴㕡敤㑡㌵搹挷〹㜶㘶捣摦ㄴ愳ㅣ敡摦ㅤ敤㠵㐴慣㔱㈳㜹戱㕤昲搹㜲㕤㤲㜴㈰㐹慥挶戶敡搷〰㐰㑡㈸㝦㘸㉢㔱㠶㔹㙤慢慣搶㘸慤搲扢㤷㜰㌲㘹昲ㅦ戶挸㤱㥥挰㔹㍢〶摦㠱搷㘷㑦㕢㜶㑤㔸昴搸㔳挲㉤挲慦㘰㤵㐵㉥㜰挹㔲搴慣换㡡㑦㠸慣攸敡㙡㌹㑢㈷昸搶㈴㥤㌴㐹㠹㐴㙥㑦㉣㑣㌸㠷搷㠹㡡㉥㐸ち㤵〴户㔰㑤〲㤱昲㔸㜷㕤挴㜴㈰㘲昲搸㌸晤㍡㠲㙤〴㈳〰摡敦㈰㘹㔶扢昱っ㠵㜵㉦搲㥤㕤㈸愴戲㐴㠳㜴て扥搹㔶㔸敤攴㌰扢〸慥〷㘸㌲㝦攸㝣㑣㈰㐴㠹昲ㄸ㈱搲㕡搲捤㘳㤶㌸㐹ㅡ搸㘰㈲愸㌴㕥昵晣㡡捤愸㔲㥦㌹㔱㌹㕣昱㈷㉣㙦〱㔱愸㐱㌳㑣摣㌹㉦ㅣ㔰㤷ぢ摢愷㈹慦戲戰㈰㑡扡㌹㕤愹㐲戴ㅤ㤸㔸ぢ㠷㜲慣て戶愴㍣㤷慢ち㥥捥捥挶攸㐲㤱㈷㘲昸㕡改㠹㕤㤵攷㥢㠷扥晥晡㡥捥㔸㝥㔹昴㤸〱搳㌱㥤㌵戱㡢㠸ㅡ㤴扡捤㤹㜹㔷㠸㠹㍥㜳㥦㙢㤵捡㤶㈳㠸っ搸㤸っ搴ㅤㄴ㜳㠸㄰㑣㔵ㄸ晦慢㌸㝤收㡣㙢㌸摥㠲挱㘰攲搲挶㠶㌷ㄹㄲ搱捣㌱换昱㌰㡣挴㈲搳晤收昴㝣攵㈴愲戵㔵摢搹㘷㉣㜸㙢〲㉢㈴晡攰㤱愸㔱㔴㐵㔵㤵慣㥡敤ㄴ㍦㍣㤰愷㔲摢昱㑢ㄳ㐸㕣愵㌴晡换ㄳ戴㌷敤晡㌰㍥㐳㍢㥤㜳敡㐵攴愸㤶搹㤵㈸㠵挹愹晡㡤㙣㜳ㄳ挰㙤晢㡥ㅥ愸㐷攵㍥㔴扣㕡愳㠷㍦㐱挶㑢戲愸〵㐱攸㥦摢㄰㤰ち昳㐸㌹攰㐰㘰㥣㙦捤攴㤷㌳㘵ㅤ㔲摦㠶㝡㜲㉦愲㐸扤收㐱㘳㔶㤴ㄱ㡢戶つ㝦㐳昰㐲㌳搶㌶捡㕥㔸㌶㕥戱㙤㠳愴㐵戲㥣㉥ㅡ愴攰搱慡㕦㌹㘴㌹扡〹㈰改㉦捣㌲㑥㈱换㌸㈵戳㝡捤㈳っぢ捡㌴晢慡捣ㄹ慥攵捦摢㔶㌱换ㄷ㠶敥搶〴㑤㠲挹㈹㜹愳㈷㤲ㄹ㐳㑤搶晣㔱㤸㙣㕥ㅥ攸捥㐳㡥㜲敢㠸㝥㔰慥慡㘴昰㐷改搰戱〴〱㈳扤愴晡捤攸㑤㤳㌷㈳㈰㜲攴㜳㈶扡㝦㜱收㘱攴〴㝥㌹㘲㍤㠱㐴攰ㄱ㡣〹㜹扡户㌳收㔱挷昲㠱㍤㘲㙣慦攵㑦㜸㐰㌹〰㤲昲㜸㝢扥挴㙡慣搱㜰㑤㉢㕣摣㕡搴愰㈶戶戴㤶挷昵挶攵换ㄴ〷ㅡ㈵愶㐸㔶慡㈴㌵换㌲㜳㕣㑢慡㐶㤱㡡㍢搲㌶㑡㤲摢戴扥敦㤴㈲ㅦ㐲㌱㐹㥡㐹改扢㈵愱㈰挸㑢敡㠰㡥愲扦㍥㤹㍣㘲搱ㅡ摡〰㌹敡愹㈰慦㉦っ〷ㅥ挰㤵㤳㤲挸㠵㙦攰敦つ㘱㜲戲敡㌷㤴ㄸ愷〶挳㤲搱㜲㜹搲㠱㤵㔰㌴摣搲ㅡ㘱㘹慣㉤搰㌰㤲㍢㍢搵晥挱昶挶ㄸ㌱㘴㐳㠶㐴ㄲ晣挰㘰㐳㌰㔷㉣㥡㑡敢慣㡦㕢㕤换捥昲敤㤰㌰ㅣ㠹㠱㘹扦㌴㈱ㄶ愵ㄹ㔶户攴〷㘵㠳摡㘹㔱捡㔱摤ㅣ㥤昵愰搲㝤捡昱㌰㈵ㄹ㕣㌷㡦搰㉤㠵ぢっ㄰扢㘱㙡慡攸㈳慣㕢敢㠰㈷㠳戵㠳ㅤ散㐸㄰㌶愱㜵㐶〹㥡㐹㈰摣挶㐵㤰㜷㍡挴㈸〴愹㈹㥦㝦敤㔱㥥㝢㤶捦て昷愴愲㐴挸㐴っ㜵㈵㔸て㐰㙥㍣㉡㐹㉥ㅡ㡣㠲攵㠱㘴㤳㐲慢㌷捡愳㠹搱㐷㤳捦昵㜱㠳㠷㜱慣㝥戲㑤ㄹ㜷摣㝣ぢ摡戴扣戴挱㍣攰ㄴ换搵㤲㤰慡㌸㤲搵㔲㈳慦〹㝣挹敢㝦〱㌷㈵散㑢戸㈹〷㜰㤴攲㤲㠹愴捥敤㙥晤㌳㘸㉥㠵ㅣ晡〸㘴ㅢ㠳㡦〹㙥㌹ㄹっ㙢戹愳㐰晢㜰㘳晤昲㠲扣㌸〷㤱搶㤲㐵㔹㜶㄰㜷昱㙡ㄱ㘴挹㙤戱㙡〷㉢〷㉢戴搹㘳㔹晢慤㈰㙢㑤攰〸敢っ〴㕥㈶〳㘳愴㐳敥㘰㈷愹㌳㘱㘴昷捣挳昲㌵㜵㘶㑦㘸㝣㈸㡣敦昲ㄴ㤴挲慥㠲㤱㘸㜰慢㜵慢㕢㘱攴㤷㤶户㝥ぢ㠰挲㄰㌰つ㕡搴っっ㥣㌱愴㔷㌶㜰ㄸ㡣㑣㠸㡥挶〳愹㡣㔱づ挲㘱て愴㠱㥢㜸㤰㥥愹㐰〹昹㥢攴愵戰攸㕥攲戰㡤㈳㔰挵㍤愷㈹㜳捡昰㜱昵挵搹摣㤴㍤㕡㉡搱摣㠵㝦㙥㑤㘰ㄵ搷㌶〲㜳㜴㔳搳㠵㉣戹㈶摡㜷㤷㌵ㄵ㠴ㄷ〵户㑦攴昷ㅢ㝥㜱㝥摡㕦ち㉥㙤㜵㑡ㄲ摡捦攱㡦㔸㜶㜴摡捣㘹㠷㤷㔰ㄷ戹昷戹ㄳ㑥攵愴㈳攷愵㜹扣昱㐷㉢㔶敦敥收㈴㜳愹昷昱㐷㍥㙡㑡㝢ㅤ㍤慥㘶摡散愰敥㈰㘱㍦昲〹愴挱㄰搲〹㜴〲摢扤㜶㘳㠰㜴戲愹㠹㑥愴㈰㔸㈷ㄴ㘷敥㈳㈳ㄴ攵㘷㐰㉢㠹㈵㌸㤲㘳捦㕦〲敢㉢㍦㐵づㄱ㡥昷㔰㡣㘸㤷㈰㤵㠰㍡㈹挸挳敢ㅤ扣っ昲晦㠳愵㠸㥢㤷㘵愷晦〲㌳㉢慦㌵愳㘸ぢ㔱昴㙡㉢㡡ㄸ㠸晤㐰㈱㙦捥㝥晤愸昹戱㕦敢晤ㅦㅥ㌵㙦〳㠶昹㐸㙢っ㐱㌵〶攳㙢挶㐰㔷㡢㌱㜰〵㡡愵㌱㜰㍢摢㌰㕥ㅦㄸ〳愱户攳㄰㌲㔶㌶〶ㄸ挵㑢㌰昹㘲㐱搵㤸〳㠳㘷慤㜳㙣㝡挲昶攳㝡慤昰㄰戹㠷㝡昲挶攱㝢㍡户㌵㝢捡㜰つ㝢戳捣摦攷ち愸㉤㜷〶昷戵㘵ㄳ戶㌸㝦搹ㄲ搹㘸ㄹ慦㐴攴㑦㕦昷㥣慣敥㤶㍡㌰ㄵ㍣㠱愳㕥挹㉡㤹て攱ㄳ㔱㜸㐲㐸㝤㝥搳㡦昶晤昹㠱㐷昷昰㕥㕡㐸慢ㅡ〳挱㥤〴攷㘹㌹㈰㝣ㅢ扢ㄲ㜲㌶㍦扦㌹㠴て㤱慣㠵戲ㄸ㌳㕣㘹敦㜸扡ㅤ㈵〳挲㡢ㄱ㘶㐰㝣㙢挱㤸挴つ㠷挰㤸捣㌷㌹㌶攵攷㑢搲ㄹ㤸㡦㑤㕣㝡敦愲〰愱搲㔶㘵㜵㘸㔷㙡㍦㠶搲昹㠰ㄳ㘹戴〷㜹扥攴愳㈸㉦㌷㙢戵㕤搴㙡搲㑣㔴㠶㔱㈳㤲㔲㠸㌴㤰㐲攲㐷ㄶ㠶晥愵㤴㥡㐲㐲换〳㈴挴搰㥡㠳戹㍣昹慦ぢ〱㔱扢摥搷攱愷㉡搸㐵㘰㌱昲扡㜷㝡㜶愵搵ㄹ愹㈶〶㘵攵改攳づ㈴攴㌱㠵ㄹ㡣搲捡摣㈳㐸㐴㡦㌶㠲搴慡ㅤ㑦ㅣ愴捦づ㐲㙣〱㘳㙢㌶扤㙡㌹晢㔶愷㡡㍢ㅥ搰㌳ㄹ愹㌰㥣㡤捣挶搱㔳㐶攳㠲慡戹㈰㡢戰㍦㐸搶ㅡ昵㠴㐵搰㔹捥㘶㥣㍦ㄱ收攳昷㐰㉣ㅦ慥㜷㝤㜶㜳〹㜵㥣搳㡤〵昲〷晢㙢㑢〲㘳㘳㔴㜲っ㈴散慡㙡㘵㠳㑢攰搳㘸㈲敤㜹㐵慦㈷㌹㤶愲㌰ㅡㅤ㜱㔶㤷摡愲晦ㄹ愷㤶㥣㌵挳摡っ㔸㌷攸晦㘳挸㔸㔱晦㉢㡣戲㐹㤴摤ㄹ㈶昸愲㌱㔲戲㘲㜰㠶㍢〲ㅦ㌶挲㌴昲〸慣换㈴㠳摢㐱㙡ㅡ㥦愸〶挵㔲㠲挳挳㤵㙥扥〴㔱㙢㑢摢戶愷慤〰㘴ㄴ㐸晢〱㐴㔰摢昶㥣㜴敢㌹㌶㜳ㄷ戲㌷ㅤ戲㡡㙥挵慢㤸晥搰㌴挲扢㐳晣挲捣㠴捤㌳慡扣搴㉣搴㉥挳㑥昴摥㡤㌶㠷㈷㈱戰てぢ晦愳㡡㍡㌲㠶戰扡㤸〵扦㌶ㅡ㠸〵㤲愸ㅤ扣戳捣㍢慡㐶ㄹㅦ愸㑥挲慢改㌳㙢㑤㈸扢挰户摣㝣ㄷ㠳㕢㠷摢㔸户挳昳㈳捡㜹㠴挱攴ㄲ敥扥㤷晢摡扣〷㡤㜵挳戵㜹慣搹㤹㜷㉤愷㝤ㅦ㌸㕤摤㈸㡤㈴挳㌱昹摤㜱㑥扦㤷㄰㜱ㅥ㝡㐷㔷敦㡡㘵㙦㠳愰昳昰戳㙤扡扣㠶换㜰㤴慤㈲捥晤㌹㌴㔵㙥㈱挰㑦㉦㠴〹扥㈸昴攷摤捣挴ぢ㔸ㄶㄹ〰改㔴挶〰㘸㑦搵摦㕤㡥慡ㄵㅥ㉤㐸㠵㌹攵㍢㈸攷㉥〵慢㉤㌱て㐷つ㜹㠴㐰㕡ㄷ〰搱愳昰〸㈱挷㝦づつ㙡攳捦㈱户晤昸摦㕡㜶㝣㉡㝦戹扥㜸晦〳㤱昲搰㡦愳㔸㍦㐱㔰㈶戰〱〶㈲ㅤ搲㑦戱㐸㔹㤳〹㠲〸慦敤㐱ㅡ捦敦挳㝦摦摥昳收ㅢ㝣晥戹㐷㤱㠲㄰㐵㡤慢愰㈰㤴慢㜸㍡扥㡡〵攴戶㕦挵搷㤷㕢挵〰㘵㈴㘷愲扢〰㝤㕤ち㘹㐵慥捡㐳㠲ㅢ捡㥦㈲ㄱ㡡㐴挳㉣〶㠸㔸搹戶㡡〴摡㜲攷㘵摢㐵㈴愲戶〳搱昶㘸摣㤱㠴㙦㜹愴愱挴扢㡦㜴摦㘴〲晦㙢㈶㔰㡦㔹㍢㜴扣慥〹㈱㠱戵昱攳搸戶戲㍤搳㘱㔰㕦㜹㌲挲搰晥晤搱㠷㔲㙡ㄸ㘶〲㠵〴愶㈹㈹㡡ㅢ愹㍣ㄱ㔵㝥昹㤵扡㤷ㄴ〵㜸㐰㐶㐱㘵㔲㥥慣晣㜸㔴㜹㍢㍥挲㤲㜵㔲扣㌴挰攷敤愸㌲㈹㔴㔶㝥㉣慡晣㡦敤㥢㙢㤵㈳㠲っ㝡搶㐸㉤〹㐶慦㍣〶挴㍥挸收改㕡㌳愹㐸㝢捣㈰㥢㈲㔴㐶㡢换㔲㤵昶攲晥㠷㡢㑦愲て攲㍡ㄳ㙥㝤㐰摡〶晦㌳挲〱㕣㜳㥡㌰㝣〳㕦㍣㉦㈲扥散敡昲㡤㡤㌳收愴㡢㡣㙥昳㠰㠷挳㔵㘹㑤㤱〸散㠲㜴戰扦㉢昸攱ㄳ㙣挸晡㝥㐴㜱㌱㤵搷㐶㍡搳㈲㌲㤶㤲㔶ㅥ㡤㌰㥢㍡㕤愷ㄹ晤ぢ㐰づ攴㈵㈰ㄳ晡㐳㠰㐱散㘵ㄳ㌳〶㈸〸㈴㤷㥦㐶㐲㝦㠴攰㡢〰㌹㠵㕣㑦㍡挸㝣〹愰㍦晡㝦㈹㠶ㄶ愵攳㐴㔵ㅥ㡣〶㡢㤳㤱晥㘵㌶㜸っ愰ぢㅥ㕢㈵㈴挲㥣晥㌸㜲攲㠳㔲㠲挸㐱㥦㘴挱㔷〸扥ち㤰搳㌸搹㔵敦ㅡ搷搴愱ち㝢ち㑤ㄵ㙥㠵ㄴ㘸㕦ぢㄳ㝣搱㑥〳摣摣摥㘸收㤹㌸晡㡥ㅦ搱捤㠶て昶㙦挵〷昸㑢㕣㜴ㄷ晥晦ㄱ㑤㕡昸㘹昵㔳㥤昵㐵㈶搰㌸ㅦ晥㕣㙣昶㠷攸㠷敢慡ㅢ㥢散昱搳昸㘵搵㡣昲〸晥㍤㡤㥦㜲㍦㐶攰㈸㔴戹㔹昸㕢㐸〳戲㘰㈱㉣愰敥搲㥦〶㔰㠸㘳攲㐹㝦㠶㙦㐴㉤晢搷扦ㄱ㈶昸愲㄰慦愷㤹㈸㠷捤愳〱㠹㙢㔹㜰愲㘹㐰攲㕦ㄶㅣ㡦て昸㑤攴㉡ㄲ㔹㐸㌴慡㈷㈲㉤捤摣㘷〱晡扡晡㌹㌷慡㍢昵㤴㔲扣慦㜴摦㝤敦昶愷㠷捥㑦㝦昶㤶摥㘷摦晥捤㍢捦扣㜵捦敥扦扤昷晣昳㙦晤攵㤹㌷摥㝢㝤㜶昷慦㕥㝣昱㤷户㝤敦㡤㜷㌶㥡㉦愸慦扣㝢昰㠵〷㐷㑥㍣㜸扦㜹昴摡㝤て摥㜵晣㡥㤱愹戳㠶扢扡扡扢慦ㅡ晣昵㜹㔷て㥣扥晦㔵攵ㄷ㝦㍣搷㔱攴㜲㌹愰〰㠸㥥〱㉥㕢㑥攳摢㐸㘰ㅡ㥣昱挷㍡つ㉥昷㌴㝥㑡㈹摣愸㌱扣㘴攱摣攰〴㘴㐱戱戱愰攷㍦㘰扡戱㙣</t>
  </si>
  <si>
    <t>㜸〱捤㝤〷㤸ㄴ㔵搶昶摣〹捤㔴〳㔲㡡ㄹ㐵〶挵〴㐲攷㠰攲㤰㤱慣㠰㘰挲愱㐳㌵㡣㑣挰㤹㈱㠹㉥收㥣㜳㕡攳敡㥡㜳㡥㥦愲慥㌹㠷㕤挳ㅡ㔰搷㥣戳扢晡扦敦愹扡㌳搵搵搵㌳㝣晢敤晦㍣㕢昴ㅣ敡摥㤳敥㜹㉢㜶㥤㔳户㉢㔴㐵㐵挵敦㔸昸㍦㤷㙡慥㙣㌱㝢㘵㝢㠷搵㍣㝣㕣㙢㔳㤳㤵敢㘸㙣㙤㘹ㅦ㍥愶慤㉤戳㜲㕡㘳㝢㐷ㄵ〴〲つ㡤攰户搷㌴戴㌷ㅥ㘴搵㌶㉣戳摡摡㈱㔴㔳㔱㔱㕢㙢㔴㠲扦㤹昳㘷敡㠶㐱㉤愳㥡〴㔲ㄵ㐶㠰愴ㄷ㐹㉤㠹㐱ㄲ㈴改㑤搲㠷愴㉦挹㝡㈴晤㐸㑣㤲昵㐹㌶㈰改㑦戲㈱挹㐶㈴ㅢ㤳㙣㐲戲㈹〹晤ㅢ㥢㤳っ〰改戳〵挸㥣㜱㘳㘷㘶て㐰㌴戳㍢㕡摢慣㘱㠳收摡㘳ㅥㄵづててて㡦挶愲㠹攱愱㘱㠳挶㉤㙤敡㔸摡㘶㡤㙡戱㤶㜶戴㘵㥡㠶つ摡㝤㘹戶愹㌱㌷搵㕡㌹愷㜵戱搵㌲捡捡㠶愲搹㑣㉣ㄵ㡥挵攳㠵㜴㍡搵㘷㑢㔸㥥㌱㙥散敥㙤㔶愱晤㍦㘵㜳㈰㙤捥ㅣ㌷㜶昸っ慢攳㍦㘵㜳㉢搸㠴挹昱慤捤㤹挶㤶晦㤰搱ㅡ㙥搳昸㜸㉢搷挸㡤㙦㔹㙤㡤㉤ぢ㠷㘳搸㐵㐰愳㤵ㅣ㍥愶扤㝤㘹昳ㄲ敥㐷攳慣愶愶㔹㔶㐱㌶㝡昳昸昶㡥摤㌳㙤捤敤㝤㥡㠹㥦搵㘶戵攴慣昶昵㥡㈷慣挸㔹㑤㡥㘰㝢㙤昳摣㑣摢㡣㑣戳㔵捤㤵㝥捤昶㌶㥣㥣户㕡㍡ㅡ㍢㔶昶㙤摥戳摤㥡㤵㘹㔹㘸㔱愴愶㜹搲搲挶扣慡慥挶愷愲㙡㍢扦㤱挹㠶挲㜸㥡挷㉤捡戴㜵㐸㡢㥢㌰散㈷敢摡㕤㈴㡡愲㜱㜱㤷ㅡ攴搱攲㌶㥢摤搸㍣搵㙡㙢戱㥡攸㠴㕢㜲愸㐷㐸〰戲户㐳㈷㔲㍡ㅣ㙥㈵搵摢㌹昸ㄸぢ扤〴〶㠱搴㡤摦摢㙡㥦搱㍡㙣昷戶搶散愸搰昰㔰㈸㤵づ愷㔲戱㐴㌲ㅣて㐵昰㝦㌸㘲搴㐱捣ㄸ㑣㠵慤㐱捣慤〷戵ㄶ〶捤㙤戴㤶㘳㍦ㅦㄹ㠹㡤㌴戶㈱㝦〸㠸慡㝥ㅤ〷扣摢つて扡捡㠶㑣㘵㐳戶戲㈱㔷搹㤰慦㙣戰㉡ㅢち㤵つぢ㉢ㅢㄶ㔵㌶㌴㔶㌶ㅣ㔰搹戰ㄸ㌲㝡愹敤搵慢搲㔹扥㥦㤵㍡㍤ㅢ晢㜸晡改攳敦ㅥ㜶敦昱愷㝦愸㜸㡣换㈹㘲㍢慣っ昲っㅢ攳㡣愵㔳搱㜰㍣ㅥ㑦㐶搲愱㔴摣搸ㅥ㔲挶づ㈰㠱ㅤ㐱㡡㐷ㅤ㡥㡦㌴㠶㤲㍦っ㐴愹㤷㌰㙡㡥扣㌶戴晦㜷㘷㉥ㄸ㌷敥昰㕢捥㝦昶搳搷ㄷ㍦慦㜸㐶ㄱ㤷挳戱㔲攲㌲ㄲて㈷㔲㠹㔴㉣ㄴ㠹愵攲㤱㜰摣ㄸ㐱㤳㈱㤰㐰ㄸ挴攳ㄲ㐰㐵挸㡦㠲㈸昵戴攳㜲搳摤㕥摤攳敡つづ㤹㝥攲ㄷ捦㠴づ㥡㝡挰㠳㡡攷㉦㜱ㄹ挷捡㐰㑦㤴㤱㘸㈲〱㔷改㐴㈴ㅡつ㐷愲㐶㠲〶㤳㈰㠱ㄴ㐸戱挳㐸㘸愴㤱㈶㝦㈴㠸㔲㡦㍡づ攳㘷扦㌵㉦戵敦搹㔳ㅦ扣㜷扢攷㘷捥㙦扥㐶昱㕣㈹づ㜷挱㡡㌷挶㔴㌲ㄲ㡢㠷㐲挹㜴㉡ㄴ㑤㠵㈳挹㠴㌱㡡㈶㜷〵〹搴㠳ㄴ扢っ挳攵㘸昲挷㠰㈸昵㠰攳昲摥㕦㥦㍤愸收愳㔵愳㉦㑡㉦㝢㜶攵㙥扢㉦㔷㍣㐸挵攵㌸慣㙣㔵ㅣ㘳㌸㥡㑣㠷ㄳ改㐸㍣ㅤ挳戹㌳㥣㑣ㅡ攳㘹㜱〲㐸㘰㈲㐸扦攲摤㙦愴㌱㠹散摤㐰㤴扡搳㜱昸捣愱㠱改摦つ扣㘵捣㌱㡦㌷㙦昱攸〷㑢戶㔴扣ち㠸挳㈹㔸昱挶ㄸ㑥㈴挲㐰㌳ㄹ㐹㠵攱㌳㤹㑡ㄸ㔳㘹㜲ㅡ㐸㘰㍡㐸㜱㡣㤱挸㐸㘳〶昹㌳㐱㤴扡挹㜱ㄹ㍡昹㥣㠷㙥㕦晣昹㤴㙢慢ぢ㙢㝥㍡晡愲摥㡡搷ㅣ㜱戹〷㔶扣㉥㘳挹㌸づ戰ㄴ昶㥢㔰㌸ㅥ㑥愶愳挶㉣㥡㥣つㄲ㤸〳㔲散㌲㥣ㅡ㘹散㐹晥㕣㄰愵慥㜶㕣㡥づ戶㝥戴昷㤲扤挶ㅥ昶昲愸㉦捦㙤戹昵ㄸ搵ㅢ㙣㜱戹ㄷ㔶扣戰㠶㤳攱㜴㌲〴㑣搳攱㘸㈲ㅥ㡢ㄸ㝢搳攲㍥㈰㠱㝤㐱㡡㘱挵扥扡ㅦ搹昳㐱㤴扡捣㜱戸昱㍦㍢㤶〵扥㐸敦㜶捡戰㑤㥥㍣攲愵㥢㜷㔲扣㥡㡡挳〶慣㜸ㅣ㠶㔲愹㘸㌴ㅤ㡡㜳ㄳ挶㈲㌱㙣挷〵㄰㌲㌲㈰㠱㉣㐸戱挳昴㐸㈳㐷㜶ㅥ㐴愹ぢㅣ㠷搷慣摥戲敦挸㉦〶㑤㌸㙣昹慥㤳扥㍡攲敤㔳ㄵ慦摣攲戰㠰ㄵ㉦愸挹㜰㌴㤶挲ㄲ㡡㠴㈳搸㘳攳㘱㘳㈱㑤㉥〲〹㌴㠲㜸㐰㡤㡥㌴づ㈰㝦㌱㠸㔲㘷㍡㉥昷扣愵敤收㔵㔳ㅥ㤸㜴㝢㜸攵搰挰㤸㈹换ㄴ敦ㄳ挴㘵㌳㔶扣㉥搳挹㐴㍡ㅤ㠷慢㜸㉡ㅡぢ㐵攳㜱愳㠵㈶㕢㐱〲㑢㐰㡡㠳挴㘶㍣㤰散㌶㄰愵㑥㜲㍣㜶散昱搲ㄵ㈷捥㝦㝦晡愱换て㌹㘴收㠸捦挶㉡摥㤴㠸挷づ慣㜸㍤挶㔳㠹㔰㍡㥥㠸㘱㝦㡤㐶搲㈹散㌹㑢㘹㜲ㄹ㐸㘰㌹㠸㈷挸挴㐸㘳〵昹㉢㐱㤴㍡摡㜱昹攴晣㤳㘲〳搷㔶㡥扦晦攳搷敦㥤㍦㜵㙡扢攲㉤㤰戸㕣㠵ㄵ捦㠶っ㠷愲㠹㘴㉡㤲㠸㐶㜹㐸㐶㈲㜱攳㘰㕡㍣〴㈴昰〷㤰攲ㄸ㤳㈳㡤搵㘴ㅦち愲搴㙡挷攱㑦て捤㙤戹㍦㍦㜰挲ㄹ搶ㅥ㉤捤㙦㑤㍥㐳昱㜶㑢ㅣㅥ㡥ㄵ㙦㡣愵㐷挷ㄱ㤰㌲㡥〴〹ㅣ〵攲㠹ㄱ㉥㡦㈶晦ㄸ㄰愵㔶㌸㉥㥦㍡㘲㙥攸搸㤳㝢捤戸㝦摡㡤晦扣捡散摦㕢昱收㑥㕣ㅥ㠷㤵㉤㡢㑦㍡愱㘴㍣㥤㐸㐶愳愹㐴〲攷㠱戰㜱㍣敤㥤〰ㄲ㌸ㄱ挴攳㉦㍣搲㌸㠹晣㤳㐱㤴㍡搰昱昷摣戰愹㤳㝥慡㍡㘹摣㑤㑦㑣昹㝡㙤戸戰㐲昱㍥㔲晣㥤㡡ㄵ㉦愶攱〴㍣攲㕦㈴ㅤ㡦挶㈲㠹戰㜱ㅡ㉤㥥づㄲ㌸〳愴ㄸ㔳㕣慣捥㈴晢㉣㄰愵づ㜰ㅣ㝥㝣㜲愲㜵捤㡥昱昱搷㍥㌱晡挰愱㙦㍦㝡㠲攲㍤慢㌸㍣〷㉢摥㉢〷摣㐵㤳搸㜵挲㐹㙣捤㔰摡㌸㤷〶捦〳〹㥣て攲㠹㄰愷戸ぢ挸扦㄰㐴愹㥣摥㠸晤ㄷㅦ晡搵㤲〵搳㡦愸晤攱搸㡤扦㡣收搵㐶㘰㡢挳㡢戰㔲㜲ㅦ㠱挳㌱ㅥ㑡㈶愳挹㐸㈸㠲ぢ㐷㍡㘶㕣㑣㥢㤷㠰〴㉥〵㈹昶ㄹ㐱㤰㤷㤱㝦㌹㠸㔲晢㌹㍥㜳㙦㍣昱攰〶㠹㔳挷摥昵收㠰晤㜷㥡戱攱㜷㡡户攳攲昳ち慣㜸㜷㥣〸㉥㔲㠸ㄳ㤰愶ㄲ搱〴㉥捡挶㤵㌴昹㘷㤰挰㔵㈰ㅥ㤷搸㤰㔷㤳㝦つ㠸㔲㝢㍡㉥敦慥昹㘴攵摢敢愵愷摥戴敤㔵㕢㥥扦散戳敢ㄵ㙦晥挵攵㜵㔸昱㙥挸㔰っ㘷敦㌰捦㜲昱㘸㈲㥤㡣ㅡ搷搳攲つ㈰㠱ㅢ㐱㡡㌷㈴㡥挶㥢挸扥ㄹ㐴愹ㄹ㡥挳㍢㠷扤㝥攰㥤昷㐵㐷㥦晡换昶㤷㍦昸㔲愶㐹㙤ち戶㌸扣ㄵ㉢ㅥ㠷愱㔸ㄸ㈷昱〴敥㜴㜰㈳㤰挲㈵搹戸㡤ㄶ㙦〷〹摣〱㔲ㅣ㘲ㄸ攷搵㍢挹扦ぢ㐴愹㐹㡥挷敡㝢㔶㉤捡搴搷㡣㍥晤搵捤捦戹昶扢搳㡦㔳㥢㠱㉤ㅥ敦挱㡡ㄷ搵㜰㌸㤶㑣攱〶㈰ㄶ㐹㐷㈲愹㄰㜶搶㝢㘹昲㍥㤰挰晤㈰挵㉥㈳㌸慦㍥㐰晥㠳㈰㑡㡤㜶㕣㝥ㅤ摡㘴扢㈹㍢㝣㌱攳愸搷㉦ㅣ㜶㑡㥦挷㈷慢捤挱ㄶ㤷て㘱㘵晤攲挳ㄱ㜷㜱挶挳戴戱〶㈴昰〸㐸ㅦ昷㔵摦㜸㤴扣挷㐰㤴㑡㍢昶㍦㑦㉣㝣㘵晥㥤〷㑤㍦攷㠷㉢㍥搹昷晢敤晡慢〱㘰㡢晤挷戱攲〱ㄱ㤷晢㔴㌲㤹っ㐵㐳搸㌷挳戱㐴捡㜸㠲ㄶ㥦〴〹㍣〵㔲扣搵㄰搰搳㘴㍦〳愲㔴挴㜱昸晥㝥㔷㍦戸搵攳㈳㈶㥣㌰㝥㝥㘴摥㌶㡦づ敢昳ㅣ搸㝢㌸㜷搸攳摢㌲换昱㥤愵敢敢㔰㘴㌸㙥慤搷攵㝢㈰扥〶ㄶ攲㠵㘴㈱ㅣ捥挷㐳㤹㘸愶愶づ㘶搷昵ぢ〷㑦攳㝤ち昳ㅡ㕢昲慤换攵ㅢ挸ㄶ㘳㌳敤㔶搷ㄷ㤲愱づ㙦㙣敢搲㤶㝣晢〰㝦收散㡥㑣㠷戵戹㤷搷㘵愴㐴㙤㌶扥㥦㔹敤攲㙦愰㔷㙤㙥愶㘹愹㌵㘶㐵愳捤摥搲挳挶户戳搶㙣㜹敥挴㌶敢挰㑥㙥挹㠸挶攰昱挱㌲戱㕤ㄲ愵捤戲挷㌵㘸摣愲搶㜶慢㐵㠶㌷戴㜹昷挶摣㘲慢㙤戶挵㠷て㔶㕥㐲摤㠸㉣攷㉢攲搰㤹㉤〸ㄴ㕦晡昲㠳摤扤㠵〹㉢㍡慣㤶扣㤵挷㜸㤷㔸㙤ㅤ㉢攷㘴戲㑤搶挶㐵㈲戶㑦㌰㌶㉢敡㥥搸㥡㕢摡㍥慥戵愵愳慤戵愹㤸㌳㈶扦㉣㠳慦愵昹改慤㜹ぢ摦㉡慢戹㔴愸㡡慡㉡愵㉡㜶昴晢㙡㐷扢敤挳㘵㐳戸㌶昱㤶搸收㥢ㄶ敦㜶挳㘷㈱㍡㐴搱㘴㜱㥦慣摣愶〷㘳㘲㤷㘶㜶㈸㉦攸㡡㠹㑦㙡㈸扤㝤㜹㘹ㄹ㘳攷㤶晢晦㉢㕣㔹搹摦㠹㝥挲㌲㝣㜵摦㉤搳㤲㙦戲摡扡㝤捥愴㌸㈲攳㜹㤰㥡ㄱ㌸㥡换愲㔷つ〹戵㐲慤慣㔹摥㤸敦㔸ㄴ㔸㘴㌵㉥㕣挴㝢㌲㍣㡢慡慤㈵戴㈵㡢昱㈲扡㡣㤷㐸㕥〶〹〶㉢〲慦㔰㈸㄰㌴㕥戵摢㌵㠳昱晦晦晥愱㐰㈵戴っ㜹〸㠱㈷㐶敤㌵捤ㄳ㕢摢摡慢慡晣愲摣㉤搳扥愸㠳扢㘷昷㑣摡㝢㡤攴慦㈰㌵摢㠰昴昸捣愱ㅦ㠴慡昹㘸愵㙦昳㜸慢㤰挱〳㉤㌹扡㔵愶愶搹㝥㐶㌲摥㙡捦ㄹ㝣㤸㌲ㄹ挷捡㡡〰搶㜰昰昷㘹收摥㙦慤攸ㄸ㥦改挸昴㙡挶㘳ㄹ㙣㈵〳㐲㐳㐵换㕥愳㘶㕦改搳摡㐱愷〵ぢ愶慣扡慣昴㤶づ摢ㄲづㅣㅣ㉦ㄵ㔵づ敤㍥〸㡣㝤㈰㠲〸㜸㜷昴攲挷㉢㜸敡㤳㥦㘴戵捣㔹戹挴㙡愷㜸㙤愰㕢㈸扤㠷ㄷ㡤捤捣㘵昷散㘸㙣㙡ㅦ㡥㤱㑥㙡㙢㕤扡攴㍦㘹㠷戶㡣扦㠱攸愵㘶㕢散挵敢ㅥㄳ攰慡攸戵㡣摢愶愱愱愲㤶搶搸㘳㙣㑤挲扤ㄵ挶㝥挷㝦戲ㄸ㙦攱扦㘰㜷扣㥡㈱㤰昸摦㍣㡡慡㠱㝣㥦㘶㈰㌴愷捤㤲㠷㙢戵搲〰摡㝤㥢攷戵戶㉤捥戶戶㉥收晥戴㥥戴摡ㄷ㔹㔶〷ㅦ㔸昵㜶ㅥ搰挹㠳㌸愵慡慡㡡ㅥ㌳戹㥥㙣㙤〵晢㠱㜷㐱晡㡥㘹㙡ㅡ愴㉤戶〷摥㐳㔷ㄵㅥ㥤〵搶㘲愵晦㌸ㅥ㈲㠳㜸敥㙤ㅡ扥㉣㌶㝣㐵㔳晢ち戵〵〲攷㘳愰㤳挷散㜰㔰昲て扦捦㍣改搴㝦戵㥥㌶㜱㔵㑣つ㜰ㄸ㈵㡦愴戶㠷愹㍡晣ㄹㅦ㠲愸捤㈰挶ㄳち搶㡢ㄷ攳㈳戴㡤㡦㐹㍥〱挱㘹㐱㠰挶㔹攱㌳扢愹㜶挰晦㍣㌳ㄸ㥦㤳㝣〱愲㠶㠲昰戸㌴扥〴搱㡢㌲㘱㥦㥢㕢㌶搹㡥攸㉥摤㘴摦愲㌷㘸㜴挳㔳挳㈰挱捤㘶㄰㈶㠳挰ㄸ〴㐵〵㘰搸ㄷ㠰ㅡ㠷㔱昲㠰㙣〴搴〴㠰㝦㔲扦ち㘲晥〰晣㐶ㅦ〴挶攰捥收〲愰搲㙥慡㄰㜸〲㐰ㄵ㍡っ收ち㔴〴㕤〲㐰つ㕡㝡㔱扦晣收〲㈰㡣敥㔲〰っ摡㌴扡攱愹㈸昴晣〰昸ち挶㝤〱昸搲㘱㤴㍣慥㑢挰㔲ㅤ㐷戱〱㠷晣㌹挴晣〱搸㄰㙣㘳㈳㤲㡤㐱㕣〰㙣㙡㌷㔵ㄲ㐶〴㠰捤㈸戴㌹㠸㑡愳㑢〰ㄸ㠰㤶㕥搴晢㙥〰㔲攸㉥〵㘰㉢摡㌴扡攱愹㤱搰昳〳攰昵㜲〰晣捤㘱㤴㍣㍥ㅣ〵㑢㜵ㅣ挵昶ㅣ昲㙢㘵〱搸ㄱ㙣㘳㈸挹㌰㄰ㄷ〰挳敤愶摡ㄵ㐶〴㠰ㄱㄴち㠱愸搱攸ㄲ〰挲㘸改㐵㍤敢〶愰ㅥ摤愵〰挴㘹搳攸㠶愷挶㐰捦て㠰㐷捡〱戰挶㘱㤴㍣捣ㅣて㑢㜵ㅣ挵慥㜰慡ㅥ㉡ぢ挰㘸戰㡤㌱㈴㘳㐱㕣〰㡣户㥢㙡〲㡣〸〰ㄳ㈸㌴ㄱ㐴昱搹愶〰㌰〹㉤扤愸扢摣〰㑣㐴㜷㈹〰㔳㘹搳攸㠶愷㜶㠳㥥ㅦ〰㌷㤴〳攰㝡㠷㔱昲㜰㜵㉡㉣搵㜱ㄴ㜳㌸攴㙢换〲㌰ㄷ㙣㘳ㅥ挹㕥㈰㉥〰昶戱㥢㙡ㅡ㡣〸〰晢㔲㘸㍦㄰㌵〳㕤〲挰㝣戴昴愲㉥㜳〳㌰ㅤ摤愵〰㘴㘸搳攸㠶愷㘶㐲捦て㠰㜳换〱㜰㡥挳㈸㜹搴㍢ぢ㤶敡㌸㡡〳㌸攴戳捡〲搰〴戶搱㑣搲〲攲〲㘰㠹摤㔴戳㘱㐴〰㌸㤰㐲㙤㈰㙡㑦㜴〹〰敤㘸改㐵㥤攸〶㘰づ扡㑢〱㔸㑥㥢㐶㌷㍣㌵ㄷ㝡㝥〰ㅣ㕥づ㠰挳ㅣ㐶挹㠳攷扤㘱愹㡥愳㌸㤴㐳㕥㕤ㄶ㠰挳挱㌶㡥㈰㌹ㄲ挴〵挰搱㜶㔳敤〳㈳〲挰㌱ㄴ㍡ㄶ㐴敤㠷㉥〱攰㌸戴昴愲㤶戹〱搸ㄷ摤愵〰㥣㐴㥢㐶㌷㍣㌵ㅦ㝡㝥〰㌴㤵〳㘰戱挳㈸㜹㄰扥〰㤶敡㌸㡡戳㌹攴挶戲〰㥣ぢ戶㜱ㅥ挹昹㈰㉥〰㉥戴㥢㉡〳㈳〲挰ㅦ㈹㜴ㄱ㠸捡愱㑢〰戸ㄸ㉤扤愸〵㙥〰戲攸㉥〵攰㜲挸〷㡤㙥㜸㉡て㍤㍦〰收㤶〳㘰㑦㠷㔱昲㘰㥥㑦摡敢㌸㡡敢㌸攴搹㘵〱戸〱㙣攳㐶㤲㥢㐰㕣〰摣㘲㌷搵㈲ㄸㄱ〰㙥愵搰㙤㈰敡〰㜴〹〰户愳愵ㄷ㌵挵つ㐰㈳扡㑢〱戸㥢㌶㡤㙥㜸㙡㌱昴晣〰ㄸ㕤づ㠰㝡㠷㔱㤲㈶㘸㠱愵㍡㡥攲㘱づ㜹㔴㔹〰ㅥ〱摢㜸㤴攴㌱㄰ㄷ〰㡦摢㑤搵ち㈳〲挰ㄳㄴ㝡ㄲ㐴ㅤ㠸㉥〱攰㈹戴昴愲㘲㙥〰㤶愰扢ㄴ㠰攷㘸搳攸㠶愷摡愰攷〷挰㡥攵〰搸挱㘱㤴㘴㉤㤶挲㔲ㅤ㐷昱㔷づ㜹扢戲〰扣づ戶昱〶挹㥢㈰㉥〰晥㙥㌷搵㌲ㄸㄱ〰摥愶搰㍢㈰㙡〵扡〴㠰㜷搱搲㡢ㅡ攸〶㘰㌹扡㑢〱昸㠰㌶㡤㙥㜸㙡㈵昴晣〰搸戰ㅣ〰晤ㅤ㐶㐹づ攵㘰㔸慡攳㈸扥攰㤰搷㉦ぢ挰㔷㘰ㅢ㕦㤳㝣〳攲〲攰㍢扢愹づ㠱ㄱ〱攰㝢ち晤〰愲㔶愳㑢〰昸ㄱ㉤扤愸㕡㌷〰㝦㐰㜷㈹〰扦搲愶搱つ㑦ㅤち㍤㍦〰㝥晢㔷㤹㕢攱㝦㌹㡣㤲㥣捥ㄱ戰㔴挷㔱㔴㔷㘲挸扦㐲捣晦㔶㌸〰戶搱㡢愴ㄶ挴〵㐰搰㙥慡㈳㘱㘴㌰つ昵愶㔰ㅦ㄰㜵㌴㥡〲㐰㕦戴昴愲扥㠱㡦捥㉦㐳㐷愱扢ㄴ㠰昵㈱ㅦ㌴扡攱㈹愶㡤晣〰昸愸ㅣ〰晦㜰ㄸ㈵ㄹ愶攳㘱㐹〰搸㥣㐳晥愰㉣〰㕢㠰㙤㙣㐹㌲㤰愳敢晡㌶㌸挸㙥慡ㄳ㘰㘸㌰挳愹愳搰㘰㄰㜵ㄲ㥡〲挰搶㘸改㐵扤改〶攰㐴㜴㤷〲戰ㅤ攴㠳㐶㌷㍣㜵㌲昴晣〰㜸戱ㅣ〰㉦㌸㡣㤲㤴搷㘹戰㈴〰㠴㌸攴攷捡〲㄰〱摢㠸㤲挴㌸扡㉥〰ㄲ㜶㔳㥤づ㐳㠳ㄹ㑥㤲㐲㈹㄰㜵㈶㥡〲㐰ㅡ㉤扤愸挷摣〰㥣㠱敥㔲〰㐶㐱㍥㘸㜴挳㔳㘷㐱捦て㠰晢捡〱㜰慦挳㈸㐹挱㥤ぢ㑢〲挰㐴づ昹敥戲〰散〶戶㌱㤹㘴ち㐷搷〵挰㌴扢愹捥㠳愱挱っ㘷㍡㠵㘶㠰愸ぢ搰ㄴ〰㘶愲愵ㄷ㜵㤳ㅢ㠰昳搱㕤ち挰㙣挸〷㡤㙥㜸敡㐲攸昹〱㜰㘵㌹〰慥㜰ㄸ㍦㜹㔳㠲ㄷ挳㤲〰戰ㅦ㠷㝣㜹㔹〰昶〷摢㘸㈰㔹挰搱㜵〱㤰戵㥢敡ㄲㄸㅡ㡣㍦㈳㐷愱㍣㠸扡っ㑤〱挰㐲㑢㉦敡㝣㌷〰㤷愲扢ㄴ㠰㐶挸〷㡤㙥㜸敡㜲攸昹〱㜰㙡㌹〰㑥㜱ㄸ㈵昹挹㉢㘱㐹〰㘸攳㤰㑦㉡ぢ㐰〷搸挶㔲㤲㘵ㅣ㕤ㄷ〰㉢散愶㘲搲㜲㌰挳㔹㐹愱㠳㐰搴搵㘸ち〰慢搰搲㡢㍡搲つ挰㔵攸㉥〵㘰㌵攴㠳㐶㌷㍣㜵つ昴晣〰㌸愸ㅣ〰㉢ㅤ㐶㐹戶昴㝡㔸ㄲ〰㡥攵㤰㤷㤷〵攰㜸戰㡤ㄳ㐸㑥攴攸扡〰㌸搹㙥慡ㅢ㘰㘸㌰挳㌹㠵㐲愷㠲愸㥢搰ㄴ〰㑥㐳㑢㉦慡挵つ挰㡤攸㉥〵攰㉣挸〷㡤㙥㜸敡㘶攸昹〱㤰㉦〷㐰捥㘱㤴㘴㙦㙦㠳㈵〱攰㈲づ㌹㔳ㄶ㠰㑢挰㌶㉥㈵戹㡣愳敢〲攰㑦㜶㔳摤づ㐳㠳ㄹ捥ㄵㄴ扡ㄲ㐴摤㠹愶〰昰㘷戴昴愲昶㜲〳㜰〷扡㑢〱戸ㄶ昲㐱愳ㅢ㥥扡ぢ㝡㝥〰捣㈸〷挰㜴㠷㔱㤲㑣扥ㄷ㤶〴㠰摢㌸攴愹㘵〱戸〳㙣攳㑥㤲扢㌸扡㉥〰敥戱㥢敡㍥ㄸㅡ捣㜰敥愵搰㝤㈰敡〱㌴〵㠰晢搱搲㡢ㅡ敢〶攰㝥㜴㤷〲昰㄰攴㠳㐶㌷㍣昵㈰昴晣〰㐸㤵〳㈰改㌰㑡㔲摢て挳㤲〰昰㈴㠷ㅣ㉦ぢ挰搳㘰ㅢ捦㤰㍣ぢ攲〲攰㜹扢愹搶挰搰㘰㠶昳〲㠵㕥〴㔱㡦愲㈹〰扣㠴㤶㕥搴㌰㌷〰㡦愰扢ㄴ㠰搷㈰ㅦ㌴扡攱愹挷愰攷〷挰攰㜲〰搴㌹㡣㤲摣晢ㄳ戰㈴〰扣挳㈱㙦㔵ㄶ㠰昷挰㌶搶㤲扣捦搱㜵敤〱ㅦ摡㑤昵㈴っつ㘶㌸晦愰搰㐷㈰敡㘹㌴〵㠰㡦搱搲㡢摡搸つ挰㔳攸㉥〵攰㜳挸〷㡤㙥㜸敡ㄹ攸昹〱搰愷ㅣ〰扤ㅤ㠶户ㄶ愰收㜹㔸晡㕦攴㜰㝢㜳挰〵㤶搴㌲改戴㕥〱愵挷攳㤶戶㜷戴㑡㠶慣㙦㘱㝣敢㡣搶㡥昱㡤敤㑢㥡㌲㉢晢ㄷ㥣㤵㜹㡢慣ㄶ攴慦摢㤰挶昶昴戵㉥㔹㘲攵㡤挲散搶愵㙤㌹㙢昲昸晦㠶晣㌶攲挳愶㤳搴㜶愵挲昲敦愵㙣㉢愰㠹扤〴㑢㐵捤㡢㌰攸捤扣㐹〱戴㉢㑢㉥慢㈶〴晢㜵㈱㍡愷戱愳挹敡㕤㤰っ戵慣搷ㄶ㠰㈲㡡〲昲扤ち㜳ㄶ㈱㈳㌵扥㙦㘱㔲㕢㘳扥愹戱挵攲挶搸搰ㄶ㥤㘶㉤㐴〱挰敥慤敤㡤慣㌵敦㕢㤸搳㤶㘹㘹㕦挲㕣㘶㙥攵〶㐵㉤㐹㝡搶ㄴ挶㌶戶戴挳㡤㙣㐵慥昷㉢捣㕥搴扡ㅣ慦㍤㉣㙤㙥㤹㤴㔹搲晥㕦戱㔵ㄴ㌷㡢㉣戲㘹㔴愵慡慣㔴戵㤵戵晦敥昶〹晣㠰㘳慣㍦敡挹㜷㥡搱㍡〸晢㘹㐷㕢㘳㜶㈹〱ㄳㅦㄱ搰㙡ㄲ搹㠶ㄵ㌵㉦㘱捤㥢戵㜴㙤㐲㑦挹〱挷㕡㔴捥敦㥢晤敥㝣㤷㘴㑢㠸ㅢ㍦㘲㌸㝤㝥〲㤹㌲㘹捦挹㕤挵㌸晦愷ㄷ㌳㙡㕥㠶攵㜵慥㝤搸〸挲敢搹扢㄰敢㈱戸㐷攱挸挴㥥挰㤶㜷户っㄶ㐴㠶㝢攸㝡㕤慢ㄳ㤱㍥敦㔳㤸㤶挹㕡㑤挸晡㌷㘷㍡搶戳ㅢ㉣扦㘸捥㌴戵㍢扣㜱慤捤捤ㄹ敥㜲㝣晤㘰㜶㉥搳㘴搵ㄶ挶㉣敤㘸㥤摥搸㘲ㄴ㐰㘴扦㜴扡㌲㉢搰㤵㔹㘱攷攷ぢ戳㔸つ㈴敢戴搵扡㌰搳搶搸戱愸戹㌱㔷换〶㉢㜶晥㉢昶㔵㥣㍦慡〱愶㕥昴戹挴㥢昰户搳敥搸摣挳㔱㈳㐳攸戸昹戱㐷㔷慡〰晥愹㝦戳㔸〴㘷ㅥ戹愰ㄸ扦挰㕡つ晥攴㔴㈴㘳昹㑡㔲戱㔸晤㙡㌵㜶㔱㌹㌹愹㔷㈹㠰㍦攳㔷㠸㜲㠵㝦搵慦㠱㜴㕢㐹搰ぢ〲挱㘹慤㤹晣挴㑣づ慦ㄲ昵㜲㕥㈴慡挵愶攵愹愶捤㘴㙤挷㌸愴慣㔱㠶戴慣㌱㙦戵搵戲㘳㌶㕥㤴慡㘶㔵㐸挰摥㠶挸㜲㔷㔵搴搴昴慥昵昳㌵㔹摢摡挶挹㤸扢㕦挴㥡㕣㘲晦戳㍤㔲昵ㅣ㝢㌰㔸〵㙡晣ㄳ攱ㄸ晦㘲㑣㝦㐵㤳昱㜸〴㝥愳挰敦㈰㌵㝦〳搳扢㙤㡡换㉣㔰㡣㘱㐰愸㕡㕥挱㘱〱㐸㉤㡡㈵愴㜲愴㐶〲改敤慡昸〸搸挵ㅥ戵晡扤㥥挰㙣散攵㔶㍥㘸㥦㕦㔹㔹㠲㉢㐳㐵㘵㘵㌵㌶㜵挰㕢㉤㔷攲ㄶ挶㥡㘷㕢㔲ち愲〶㘲〸〱ㄶち㙥捡㠳〵昶ㅢ摣㤵㠶昲㝡换㉢㄰㐱㘲晢㜷晣㈷㑢㌰㘸㔴ㄲ㡥愰㝡ぢ㔴愳搰㠷㍤㐱㙥㐲〳昸攳㈱ㄸ㠸晡㄰㑤摥ぢ戸慥㕣敡㈳㌴㜹昵挲愳㍤〰㈵㡢攷捣愸㍥㐶㉦捦㡥㐶㠰㐶㍥挱ㅡ㑦㍡㥤㍢㘱㉤㝡㝢摥〹㍦愳〶晥っ扥㈱挷ㄵ昹晢ㅣ㉢㝡挸散㜰戶㉣户慦搱㥢㠲㕦昸ぢ昴愱㐰㕦ち㝣〹〱㙥摤挰㝡㘸昹愳挶搷㙢㝣㔰㌳愱〰搴扥㜵㜹㜰愱戶㍥㍤㙣㐰て晦㠴㠰ㄷ戵摦搰搷〳㙡摣㐰㠲摡㠶㌴挲㜰㡢㔰摢ㄸ扤㍤愳㔶〹㌵攲㘲㙣㈲㐶散㠶㘲㔱㠲て㙡㥢㐲挶搸㡣㠲㉣㔸昰ㄱ搸㥣〲〳㈸挰ㅡ〶㐱㙤ぢ戴捡愰㠶户㉥㝣㔰ㅢ〸〵愰挶愲〶敤挱㠵摡㔶昴㌰㠸ㅥ㔸㠰攰㐵㡤㔵〷㍤愰挶㥡〴㐱㙤㌰㡤戰㌸愱〸戵㙤搰摢㌳㙡㉣㘲挰〷㙦㠱搱〸㔶攴㡦㤵っ㝡挸散㜰昶戵㙤㈱㘳㙣㐷㐱㔶㌹昸〸㙣㑦㠱ㅤ㈸挰挲〷㐱㙤㐷戴晣㔱攳㙢㑥㍥愸つ㠳〲㔰摢捡攵挱㠵摡㑥昴㌰㥣ㅥ㔸戵攰㐵㡤愵ち㍤愰挶㐲〶㐱㉤㐴㈳慣㘸㈸㐲㉤㠲摥㥥㔱㘳攵〳㍥㜸ㄴ㑡㈳ㅡ㌵㤶㍦昸㠰ㄲ㠳㡣ㄱ愷㈰㑢㈳㝣〴ㄲㄴ㐸㔲㠰搵ㄲ㠲㕡ち㉤㝦搴昸愶㤶て㙡㈳愱〰搴㔸㍥愱㍤戸㔰摢㤹ㅥ㜶愱〷㤶㍡㜸㔱ㅢ㡤扥ㅥ㔰ㅢ〳ㄱ㐱㙤㔷ㅡㄹ㡢㔶ㄱ㙡愳搱摢㌳㙡㉣㤷挰〷戵ㄴ㌴愲㔱㘳捤㠴ㅥ㌲㍢㥤㝤㙤㉣㘴㡣㜱ㄴ㘴㍤㠵㡦挰㜸ち㑣愰〰㑢㉣〴戵㠹㘸㙤攲㝦㌵昰〵㙤㌷挸〳㌴㤶㕣㘸〷㉥搰㈶搳挱ㄴ㍡㘰㜹㠴ㄷ㌴搶㐴昴〰ㅡ㉢㈶〴戴㘹㌴挲搲㠹㈲搰㘶愰户㘷搰㔸㘲㠱て摥㕡愳ㄱつㅡ敢㉣昴㤰搹改㠰戶㍢㘴㡣㍤㈸挸ㅡっㅦ㠱㔹ㄴ㤸㑤〱㤶㘵〸㘸㜳搰昲摦搵昸挲㥣捦慥㌶ㄷち㐰㉤攳昲攰㐲㙤ㅥ㍤散㐵て慣愹昰愲挶㐲㡡ㅥ㔰㘳㤹㠵愰戶て㡤戰摥愲〸戵晤搰摢㌳㙡慣换挰〷敦挱搱㠸㐶㡤挵ㄹ㍥愰散てㄹ愳㠱㠲㉣摣昰ㄱ㔸㐰㠱っ〵㔸换㈱愸㘵搱昲㐷㡤敦晣昹愰㤶㠷〲㔰㘳㜱㠷昶攰㐲捤愲㠷〲㍤ㅣち〱㉦㙡㠷愳慦〷搴㔸㥢㈱愸㉤愲ㄱㄶ㘹ㄴ愱㜶〰㝡㝢㐶㡤挵ㅣ昸攰捤㍡ㅡ搱愸戱愲㐳て㤹㥤捥扥搶〴ㄹ愳㤹㠲慣昶昰ㄱ㘸愱㐰㉢〵㔸〰㈲愸㉤㐱换晦〰昵扦㠲戶㐱ㅥ愰戱㈰㐴㍢㜰㠱搶㑥〷㥣㝢㐰戱㜸挳ぢㅡ㉢㌶㝡〰㡤昵ㅣ〲摡㌲ㅡ㘱㘱㐷ㄱ㘸㉢搰摢㌳㘸㉣〰挱〷㡦晢㘹㐴㠳挶㉡㄰㍤㘴㜶㍡愰ㅤ〴ㄹ㘳ㄵ〵㔹㈱攲㈳㜰㌰〵づ愱挰挵㄰㄰搰晥㠰㤶㍦㘸㜸㐷挸㘷㑦㍢ㄴ昲〰㡤㐵㈴摡㠱ぢ戴挳攸攰㜰㍡㘰挱㠷ㄷ㌴㔶㜹昴〰ㅡ㙢㐰〴戴㈳㘹㠴挵㈰㐵愰ㅤ㡤摥㥥㐱㘳搱〸㍥㜸昵㡦㐶㌴㘸慣ㅣ搱㐳㘶愷〳摡戱㤰㌱㡥愳㈰慢㑡㝣〴㡥愷挰〹ㄴ㘰愱㠹㠰㜶㈲㕡㘵㡥㑦扣ㄵ攴㠳摡挹㔰〰㙡慣㍣搱ㅥ㕣愸㥤㐲て愷搲〳慢㐴扣愸戱㌴愴〷搴㔸㌸㈲愸㥤㑥㈳慣㈰㈹㐲敤㑣昴昶㡣ㅡ㉢㑤昰挱晢㠴㌴愲㔱㘳戹㠹ㅥ㌲㍢ㅤ搴捥㠶㡣㜱づ〵㔹㡡攲㈳㜰㉥〵捥愳〰慢㔳〴戵昳搱昲摦搵晣㑦㙡ㄷ㐲ㅥ愰戱㕡㐵㍢㜰㠱昶㐷㍡戸㠸づ㔸㔹攲〵㡤攵㈴㍤㠰挶㘲ㄳ〱敤ㄲㅡ㘱搵㐹ㄱ㘸㤷愱户㘷搰㔸㥤㠲て摥㑦愴ㄱつ摡摢㔸搳㐳㘶愷〳摡㥦㈰㘳㕣㐱挱㜷晣〵慥愴挰㥦㈹昰㉥〴〴戴慢搰㉡戳慢攱戵㐱㥦㕤敤ㅡ㈸〰㌵㤶戸攸㈱戸㔰扢㤶ㅥ慥愳〷㤶愳㜸㔱㘳つ㑡て愸戱㐲㐵㔰扢㠱㐶㔸慡㔲㠴摡㑤攸敤ㄹ㌵㤶戴攰㠳㌷ㅥ㘹㐴愳挶扡ㄶ㍤㘴㜶㍡愸摤〲ㄹ攳㔶ち戲收挵㐷攰㌶ち摣㑥〱㤶挱〸㙡㜷愰攵扦慢攱慤㘰ㅦ搰敥㠲㍣㐰㘳㔹㡣㜶攰〲敤㙥㍡戸㠷づ慡昱搵摣ぢㅡ敢㔶㝡〰㡤㔵㉤〲摡㝤㌴挲昲㤶㈲搰ㅥ㐰㙦捦愰戱っ㠶戰ㄸて搲㠸〶㡤戵㌰㝡挸散㜴㐰晢ㅦ挸ㄸて㔱㤰㜵㌲㍥〲て㔳㘰つ〵㔸㍡㈳愰㍤㠲㔶㤹㕤捤ㅦ戵挷愰〰搴㔸㑢愳㍤戸㔰晢ぢ㍤㍣㑥て慣㝢昱愲挶㘲㤷ㅥ㔰㘳㈹㡣愰昶㈴㡤っ㐴慢〸戵愷搱摢㌳㙡慣㥤ㄱ搴㥥愱ㄱ㡤㕡ㅤ㝡昵㤰㕤愸㍤ぢㄹ攳㌹ち戲戸挶㐷攰㜹ち扣㐰〱搶摢〸㙡㉦愲㔵〶㌵扣㐸散戳慦扤っ〵愰挶〲ㅣ敤挱㠵摡㉢昴昰㉡㍤戰㔸挶㡢ㅡ㉢㘴㝡㐰㡤昵㌳㠲摡㕦㘹㠴㠵㌴㐵愸扤㡥摥㥥㔱㑢㐰㑤㔰㝢㠳㐶㌴㙡慣扡搱㐳㜶愱昶㈶㘴㡣户㈸㤸昲ㄷ昸㍢〵摥愶〰㡢㜴〴戵㜷搰昲㍦㐰晤㥦ㄱ扤〷㜹㠰挶愲ㅤ㍤〲ㄷ㘸㙢改攰㝤㍡㘰㠱㡤ㄷ㌴㔶搵昴〰ㅡ㙢㙥〴戴て㘹㠴挵㌷㐵愰㝤㠴摥㥥㐱㘳㤱㡥㠰昶㌱㡤㘸搰㔸愹愳㠷散〲敤ㄳ挸ㄸ㥦㔲㤰㔵㍣㍥〲㥦㔱攰㜳ち戰戰㐷㐰晢〲慤㌲扢㥡晦㤷愹慦愰〰搴㔸改愳㍤戸㔰晢㥡ㅥ扥愱〷㔶攵㜸㔱摢ㅦ㝤㍤愰挶㐲ㅤ㐱敤㍢ㅡ㔹㠰㔶ㄱ㙡㍦愰户㘷搴㔸搹㈳愸晤㐸㈳ㅡ㌵㤶昷攸㈱扢㔰晢〹㌲挶捦ㄴ捣晢ぢ晣㐲㠱㕦㈹㘰㐱㐰㔰晢㈷㕡晥愸㜱㜲〱㥦〳昴㌷㈸〰㌵㤶〷改㈱戸㔰晢㥤ㅥ㉡㤰㜳㔰㉣攵昱愲挶晡㥤ㅥ㔰㘳㜵㡦愰㠶挷搲ㄵ㙡ㄹ㕡㐵愸攱㙤摦㜵㐰㙤〵搴〴戵ㅡㅡ搱愸戱㈶㐸て搹㠵㕡〰㌲㐶㉦ち戲㕥挸㐷愰㤶〲㥣㉣㑤戱㠴㐸㔰ぢ愲㔵〶㌵晦搳㕡ㅦ㈸〰㌵搶ㄴ㘹て㉥搴晡搲挳㝡昴挰晡ㅦ㉦㙡㉣晡改〱㌵㤶〴〹㙡㈶㡤戰㌶愸〸戵つ搰摢昳扥挶ㅡ㈲㐱慤㍦㡤㘸搴㔸㐸愴㠷散㐲㙤㐳挸ㄸㅢ㔱㤰㐵㐶㍥〲ㅢ㔳㘰ㄳち戰敥㐸㔰摢ㄴ㉤晦搳㥡晦捤摡收㤰〷㘸慣㐳搲づ㕣愰つ愰㠳㉤攸攰㈲〸㜸㐱扢〴㝤㍤㠰㜶㈹㐴〴戴㠱㌴挲㝡愲㈲搰〶愱户㘷搰㔸㜷㈴愰搵搱㠸〶敤ち昴敡㈱扢㐰ㅢっㄹ㘳㙢ち戲㌰挹㐷㘰ㅢちっ愱〰㙢㤵〴戴㙤搱昲摦搵㌸㑦㠵捦〱扡㍤ㄴ㠰ㅡ㡢㤷戴〷ㄷ㙡㍢搰挳㡥昴挰㐲㈳㉦㙡㜷愰慦〷搴㔸㝢㈴愸つ愳㤱扢搰㉡㐲㙤㌸㝡㝢㐶㡤挵㑡㠲摡〸ㅡ搱愸戱㘲㐹て搹㠵㕡〸㌲㐶㤸㠲慣㘶昲ㄱ㠸㔰㈰㑡〱ㄶ㌸〹㙡㌱戴晣㔱攳㔴ㅢ㍥愸㈵愰〰搴ㅥ㜲㜹㜰愱㤶愴㠷ㄴ㍤戰㍡挹㡢ㅡ㑢㤲㝡㐰㡤〵㑢㠲摡㐸ㅡ㘱攵㔲ㄱ㙡扢愰户㘷搴㔸攱㈴愸㡤愲ㄱ㡤ㅡ换㥣㝣㐰搹ㄵ㌲㐶㍤〵㔹〲攵㈳㌰㥡〲㘳㈸挰慡㈸㐱㙤㉣㕡ㅢ晡㍤挴昵㐳㙣㍣㠴㠱ㄸ㑢愴戴昵㡤搸ㄳ㕣ㅦ搴㤸㐰敢ㄳ㘹晤ㅤ〸㜸ㄱ㘳つ㔳て㠸戱挲㐹㄰摢㡤㐶㔸敡㔴㠴搸ㄴ昴昶㡣ㄸ㑢愲〴戱愹㌴愲ㄱ㘳㕤㤴ㅥ㌲㍢㥤㙦〵搳㈰㘳㑣愷㈰㙢愶㝣〴㘶㔰㘰㈶〵㔸㐶㈵㠸敤㡥㤶晦㈹捤㝦㌷㥢〵㜹㠰挶戲㉡敤挰戵㥢捤愶㠳㌹㜴挰㈲っㄹ昸㥥㙣㌹〳慦㘱㈲摤㥢ㅦ㉥挹摤㡢㠷〲戳昸戳㍢㔶㌶愱㜲㠲慢捣ㄷ摢㙢捣㝣〷愵て㔹散搶㌶攴攰慡扤㜳㌹㜴敡㍥〷挷扤㌷昴捣㤳㈱㙡攴戰㐸愰收㥡㕦㑢攷㠲攸搴攷挰扢㕥㥡愷づ㤷挰㍣っ㜱挳改㡤戹戶搶昶搶㐲挷愰搹愸ちㅡ挴㜹㐷ちㄵㄵ愱㌱㌵㔷挱愲慦㑦〶㔶摤挲㠹㈵㤷昱㍤晣攰攲㤶搶攵㉤㌲㥡㥡㜶㑥扦㈲㜸昵敡㐵㌷㐱晡攱戲㌵挰㌳㔹㔰㐰㘵㘳㙦搰扥㔵㈶㌳昲ㄴづ散㠳昶㤰㜱㘳挷捤㙡㠸㘲昶搰㘴㌲㥤捥㠴㜲挹㔸㈱㤴捡㈴搳昹㐴挸㑡愶戲㠹㜸㈶ㅥ㑦㤹㤲挰愷㡤㝤愱㘳晥收㔸㌰昶㘳㡢戹㝢㜱㑥㕥㑤㈵㙥㠱搶㌵㥢づ昹ち㤵㔵㌹㤵㔷㔶㜵慦㕥㙡㠸㘷㝡㤰㤲㉣㝣攷晣ち㠱〰㤳昰㌵㤷〱慣㜵㔳㉡摥ㄶ㔴摥㠴攱㌴㘰〸挶〲㤰愰㔹㠵㠱㜳㐰㠱っ攸㝡攳挶㌶戸㡡㠹〲㔹昴昵㐱㥦㔴ㄹ㘰捡搰昶㐰づ㍤敢愳愷㜸ち搰㐰ㅥ摤ㅢ愰ㅢ㤳〶攸㘹〴戸昳㤹搵㡥㜵愳㡥㙥〷㤳㉣㠴愸戱ㄶ㙢㉡〰愶㈰搸㠸㉥慥挸㕦㉤㝡戹换慢戳ㄱ㈵㜷㌴㌰昰㌲㉣㐴戸愳愸㌳搱挳㥤愵㜸㘳ㅢ摡㑦㌳攴戰戱㠳㡥改㐰ぢ摡昶挶捥㘵搳㠵㔴ㄸ㤳㐱㈶㈲㤹㔸㍣㘱㘵ち㔶㉡㥥挹㘰㥢㠷㐳㜹㑣㑢㘵昶搶挳㘹㠵㡥搹㐷户㘴㘳昷搵㉤昲㤴㠹ㄶ㌷戸㍡ㄹ〳攱挶㄰㔰摢挱㌲㍡㐰㠲收晡㘰㘲愵挲㈰愸〶㔱㌴〸㥣㐱㤸捣つ㌴㜳㝢㑡散㐰戲㡡捣戵㔸㔳ㅢ搲㉣扢づ㐱㔷㈷㈶ㅢ愳㔷㌰㌹ㅣ捥㑡㌱㌹ㄴ扤愵㤸㙣愲晤ㅣ〶㔳挰㘴㔳挷㜴攰㜰戴㙤㑣ㄲ愹㔰㍥㥥㡡攷㤳㤹㔰㌸ㄶ㉥㘴戲㜱㉢㤳ぢ㠷慤㑣㈴ㅡ㉡㐴ち〹㜳㌳㍤㥣㈳愰㘳㙥慥㕢㠲挹〰摤㈲㑦つ㐴㑢㌰㌹挸㡤挹㌱㘰ㄹ挷㠲〴捤慤㈰㠰ㄵ㝦㑣〶㘹收〸㑡㠴㐸㑥愱敡㕡慣愹挱㘰ち㈶愷愱慢ㄳ㤳㙤搰㉢㤸戴昸㘲搲攴㡢〹㤳敥㌲㠸戳㐰㠱挹戶㡥改挰搹㘸摢㤸㘴ぢ挹㔸ㄶ戳㍥挶㈲㠵㙣㉣㥦捤㘵㔳愹㐴㍡ㅦ捡㘵攲ㄱ捣㈸㥡㠸㤸㤲㡦攷〸捦㠱㡥戹扤ㅥ㥣㘰戲㠳㙥㤱愷㠶愱㈵㤸ㄴ摣㤸㕣〰㤶㜱㈱㐸搰摣〹〲㔸昱挷㘴戸㘶㈶㈸㤱㈴戹㥣慡㙢戱愶㐲㘰ち㈶㔷愰慢ㄳ㤳〸㝡〵㤳㝤㝣㌱搹换ㄷㄳ愶搴㘵㄰㔷㠳〲㤳㤸㘳㍡㜰つ摡捥㝥㤲〹攷慣㈸㘶㕢戶ち㤸攱㉣㥡㑢攷愳戱㜸㌸㤶捥㔸㜹㑣てㄶ㉢㤸㤲㙤攷〸慦㠵㡥㤹搰㠳ㄳ㑣㤲扡㐵㥥ㅡ㠹㤶㘰㌲换㡤挹㡤㘰ㄹ㌷㠱〴捤㥤㈱㠰ㄵ㝦㑣㜶搱捣㔱㤴搸㤵攴㑥慡慥挵㥡摡ㄵ㑣挱攴㙥㜴㜵㘲㌲ㅡ扤㠲挹㐴㕦㑣挶晢㘲㌲㐶晢戹ㅦ愶㠰挹㔸挷㜴攰〱戴㙤㑣㘲戸㕥㠴搲搹戰㔵㈸㔸㤸戳搳㑡㠷㈲挹㤰㤵挳㔴㤳攱㕣㉣㙣愵捤㜱㝡㌸て㐲挷ㅣ慦㕢㠲㠹愴搱㌹㝡昲搴㙥攰〹㈶扢扡㌱㔹〳㤶昱〸㐸搰㥣っ〱慣昸㘳㌲㐵㌳挷㔳㘲〲挹㔳㔴㕤㡢㌵㌵つ㑣挱攴ㄹ㜴㜵㘲㌲〳扤㠲㐹挴ㄷ㤳㤰㉦㈶捣㠷换㈰㕥〰〵㈶扢㍢愶〳㉦愲㙤㘳㘲愵慣㈸愶攴づ㐷ぢ愱㑣㉣ㅡ㉤㘴㘲改㐸㍡㤷捣挶㈲昹㔴㌶㤷挹㤹㝢攸攱扣〴ㅤ㜳㤶㙥〹㈶㤲㈵攷攸挹㔳㜳挱ㄳ㑣㜶㜴㘳昲ㅡ㔸挶㕦㐱㠲收㍣〸㘰挵ㅦ㤳扤㌴㜳㉡㈵愶㤱扣㑤搵戵㔸㔳晢㠰㈹㤸扣㡢慥㑥㑣昶㐳慦㘰㌲搰ㄷ㤳㉤㝣㌱㘱戶㕢〶昱〱㈸㌰搹摦㌱ㅤ昸㄰㙤〷ㄳㅣㅦ㤸慥㍣㤱换㠵戳戱愸ㄵ捥㠶㌳搹㄰㡥㥦㙣ㄴ戰㐴㈳〹戳㐱て攷ㅦ搰㌱ㄷ攸㤶㘰㤲搱㉤昲㔴ㅥ㉤挱㘴㘳㌷㈶㥦㠲㘵㝣〶ㄲ㌴㤹搵挶㡡㍦㈶〵捤㥣㐵㠹搹㈴摦㔲㜵㉤㌱㔹〴愶㘰昲㍤扡㍡㌱㌹〰扤㠲㐹搰ㄷ㤳㕡㕦㑣ㄶ㙢㍦㍦挳ㄴ㌰㘹㜲㑣〷㝥㐱摢挶㈴㤴㑤㕡搹㜰づ搳㕥ㄶ攲戱㈸㉥㍦ㄱ㉢ㄹ捦ㄵㄲ㌸㡥戲㜹捣攸㘷㌶敢攱晣ちㅤ戳㐵户〴ㄳ挹㜰㜳昴攴愹㌶昰〴㤳㑡㌷㈶扦㠳㘵㔴搴㄰ㄳ㈶慤搱昲挷愴㐳㌳昷愶〴攷㔴㌰㝡㐱换挶㘴㤹㜶换改昲㍢㌱㔹㠱㕥挱攴㠷㕦晣慥挵摦愱户昴㕡扣㔲晢改ぢ㔳挰攴㈰挷㜴㘰㍤戴㙤㑣㌲扣晦㡣愶㜳㠵㘸㉡ㄶ换攳㥡㤳捥愴愲㠹㕣挲㡡㘶慣ㄸ昶ㅤ㜳㤵ㅥ㑥㍦攸㤸〷敢㤶㘰㈲〹㙣㡥㥥㍣㜵㈸㜸㠲挹ㄷㄸ㑣攷晤㐹㝦戰㡣つ㐱㠲收㘱㄰㈸㡢挹攱㥡戹㠰〶㌳㈴〳愸扡ㄶ㙢敡㐸㌰㘵㍦搹㤲㡥搸挳扦愳搱㉢㤸扣攷㡢挹㍢扥㤸㌰ㄳ㉤㠳愸㠳㈹㘰㜲慣㘳㍡㌰ㄸ㙤ㅢ㤳㘴㈲㤷㡦㠶㘲㜱㉢㥣〹挵㐲改㕣㌶㤹挸挴㐳昱㜴ㄸ㌳㤷㐶㌰愷慦㜹㥣ㅥ捥搶搰㌱㡦搷㉤挱攴〴摤㈲㑦㥤㡣㤶㘰昲扡ㅢ㤳敤挰㌲戶〷〹㥡捣㌸㤷挵攴㔴捤㕣㐸㌸ㄶ㤱㡣愰敡㕡㐶㝦㍡㤸㠲㐹㤸㡥搸挳扦㌳搱㉢㤸㍣敢㡢挹搳扥㤸㌰捦㉣㠳㠸挳ㄴ㌰㌹摢㌱ㅤ㐸愰㙤㘳㠲晤㈲㤲捦挶挲㌱㝣㐹㠹ㄵ慣㝣㌶㤴㐹愴㜱ㅤづ㠵ㄳ㤹㐲㍥ㄶ㌳捦搱挳㐹㐲挷㍣㔷户〴㤳昳㜴㡢㍣㜵㈱㕡㠲挹㘳㙥㑣㜶〶换搸〵㈴㘸㌲愱㕣ㄶ㤳㡢㌴㤳敦㉣挸㐴捥挶㌸慡慥㘵昴㤷㠰㈹㤸㑣愰㈳㡤挹㘵攸ㄵ㑣敥昱挵攴㉥㕦㑣㉥搷㝥㈶挳ㄴ㌰昹㤳㘳㍡㌰〵㙤ㅢ㤳㐸㍥㤱挹㠴㈳㤸㘰㍡挷昳〹㘶㝢戵昲愱㜰㌴㤲〱㑥搹㔸㈱㘳㑡㠶㤹挳㥣ちㅤ昳㑡㍤㌸挱㐴㤲换㥡愷慥〱㑦㌰戹挵㡤挹㑣愸ㄹ扢㠳〴捤㙢昵㜰晣敥敤慦搳捣愵㌴戸㡣㘴ㅥ㔵搷㘲㑤摤〰愶㘰戲㌷扡㍡㌱戹〹扤㠲挹㤵扥㤸晣挹ㄷ㤳㥢戵㥦昹㌰〵㑣㙥㜱㑣〷昶㐷摢搹㑦㔲㜱捣㘳㡥挹昶ぢ戱㔴㉣㥣㉥㘴慤㙣㈱ㅢ㐹㘴戳㘹㉢㔶㠸㘵㔲愶攴㡦㌹挲〶攸㤸户改挱〹㈶㤲㍡搶㍣㜵ㄷ㜸㠲挹㐵㙥㑣㜲㔰㌳昲㈰㐱昳㙥㍤ㅣ㍦㑣敥搱㑣㑥晢㈰㤳㘱ㅢ㡢愹扡㤶㤸摣〷愶㘰搲㡣慥㑥㑣ㅥ㐰慦㘰㜲扡㉦㈶愷晡㘲昲愰昶㜳㈰㑣〱㤳晦㜱㑣〷摡搰戶㌱㠹㠵昳㔶ㄶ㈷㡥㐸っ㝢〶㈶ㄴ㑤㘵㌲昱㐴〲搰攴㘲戱㄰敥㙥捤㠷昴㜰摡愱㘳㍥慣㕢㠲挹ㅡ摤㈲㑦㍤㠶㤶㘰㜲扣ㅢ㤳攵㘰ㄹ㉢㐰㠲㈶㜳扤㘵㡦㥤挷㌵昳〸㘲㜲㈴挹㙡慡慥㈵㈶㑦㠲㈹㤸ㅣ㐶㐷散攱摦搳攸ㄵ㑣晥攰㡢挹挱扥㤸㍣〳㈵ㄹ挴㔱㌰〵㑣㥥㜵㑣〷㡥㐶摢㌹㜶慣㉣慥㍢戱㤴ㄵ〷㉣㜱㉢㥡挲㕣扡ㄱ㉢㙥㈵昱㈵㌹㤷挹㈶㑣㐹晥㜲㠴挷㐰挷㝣㕥て㑥㌰㜹㐱户挸㔳㉦愳㈵㤸㉣㜳㘳㜲〲㔸挶㠹㈰㐱㤳㤹摣戲㤸扣慡㤹挷搳搹〹㈴㘷㔰㜵㉤愳晦㉢㤸㠲挹㔹㜴挴ㅥ晥扤㡥㕥挱攴〰㕦㑣ㄶ昹㘲昲㠶昶㜳ㅥ㑣〱㤳㌷ㅤ搳㠱昳搱㜶㌰挱昵愵㤰挳挳〱㉢㥣㡦㘵搲愱㜴㍥ㄷ挹攴㜰㤲挹攳㜴㤲〰㈶㤲摡攵〸㉦㠰㡥昹㜷㍤㌸挱攴㙤摤㈲㑦扤㠷㤶㘰㤲㜵㘳㜲㌱㔸挶㈵㈰㐱㜳㉤〴捡㘲昲扥㘶㜲扥〸㤹昴摣昸㌳㔵搷㌲晡て挱ㄴ㑣慥愶㈳昶昰敦㈳昴ち㈶㜳㝤㌱㤹攳㡢挹挷摡捦昵㌰〵㑣㍥㜱㑣〷㙥㐰摢挶㈴ㄵ㈹㔸愱㝣㈸㥡挱㡤㝣㉣㤷㑥㘶㘲昸㤶ㄳ㘳㔷㈶㥥捦㈶㜳收愷㝡㌸㌷㐲挷晣㑣户〴㤳捦㜵㡢㍣昵ㄵ㕡㠲挹っ㌷㈶户㠲㘵摣〶ㄲ㌴扦㠶㐰㔹㑣扥搱㑣㑥㈱㈱ㄳ戳ㅢ昷㔲㜵㉤愳晦づ㑣挱攴㝥㍡搲㤸晣㠰㕥挱㘴慣㉦㈶愳㝤㌱昹㔱晢㜹〸愶㠰挹㑦㡥改挰挳㘸摢㤸㐴戳㠹㐲㍥ㅤ㐹㠴㌲挹ㄸ㘶㌷捦㘰敥敦㐲㉥㕤挰〴昹戱㙣㈸㥥㈹㤸㍦敢攱慣㠱㡥昹㡢㙥〹㈶扦敡ㄶ㜹敡㌷戴〴㤳㤱㙥㑣晥〲㤶昱㌸㐸搰晣ㅤ〲㘵㌱㈱㐷㤸ㄷㄳ㤳㑢㐸㥥愳敡㕡㈲㔰〹㡥㘰昲〲ㅤ戱㠷㝦搵攸ㄵ㑣㠶晢㘲㌲捣ㄷ㤳ㅡ敤攷ㄵ㤸〲㈶㑣愳搲㕡攰㔵戴㥤晤㈴㥢㡢攲愷〱㌲㔹摣搵挷ㄲ戱〴づ㈵㑣昸㕥㠸㐵戱愷㠴ㄲ戹慣搹㑢て攷㌵攸㤸捣戳捡攰〴ㄳ㐹戸挲㥥㐱㥥㘲晥㔴㌰搹搶㡤挹ㅢ㘰ㄹ㙦㠲〴捤扥㄰挰挷晦摥㥥愹㔵㘱㜲愲〹㤹搹摥㔸㑢㔵挱㐴㔲愶散晦㠰㡥戰㈲㝦㑣㤹ち㈶㥢晢㘲戲愹㉦㈶晤戵㥦㡦㘱ち㤸㌰㐹㉡㤸㝣㠲戶㜳㍥㐹挴昱㠸㌹㤱挵㥤ㅡ㝥戵㉡㥣换攰愶ㄶ捦て愲㔶㉣㥢戳昰扤挷㤴㥣㉡㠷昳㈹㜴㑣㘶㔱扢㌰搹㐴户挸㔳㑣㡦ち㈶ㅢ戸㌱昹ㄲ㉣攳㉢㤰愰㌹〰〲昸昸㘳戲㠵㘶㜲敥〹㤹㝢摦昸㤱慡㠲㠹㘴㐴搹晦㌳ㅤ㘱㐵晥〶㐱㐵㌰〹昸㘲㔲敤㡢㐹㥤昶昳㉦㤸〲㈶㠳搱ㄶ㑣㝥㐳摢挶㈴㥢㠹㈴ぢ㤶㤵㈸㘴愲攱㔸づ㍦㐱㠰挷〴愱㐲㌴㠲〷㑤㌱㉢㥥捡㤸㕢㍢㍡挶敦搰㌱户搱㉤搹㑦㠶攸ㄶ㜹㡡挹㑦挱攴户㥦㕤摦㜷慡〲〸愵ㅡ㈴㘸㌲晦㠹㡦㍦㈶捣㡢ち昳㌶㑡摣㑥搲㥢慡㠲㠹攴㍢搹搵ㄷ㕤㥤㤸㌰摦㈹㤸㝣〳㠷愵捦㘳扦㐲㙦改㜷挰ㄱ摡捦晡㌰〵㑣㤸攱ㄴ㑣㌶㐰摢挶〴扦挸㤰换㘵戳㔱ㅣ㍥㔶㉣㥣挸愵攳㠵㐲ち晢㑤㌴㤹てㄵ搰㘱㑡㐲㤴挳改てㅤ㤳㈹㔰㕡戰ㄳㄲ㔱摤㈲㑦㌱戵㈹㤸㝣攲挶㘴ㄳ戰㡣㑤㐱㠲㘶ㄲ〲昸昸㘳挲慣愷㌰㌹㐳㠵晣㝥㠱戱ㄵ㔵〵ㄳ挹㘶戲扦㡥㡥戰㈲㝦扢㐰㕥㌰昹扢㉦㈶㙦晡㘲挲㥣愶昸ㄹ〲㔳挰㠴昹㑢挱㘴㕢戴㙤㑣㐲昸㤲㤳挶搷ㅢ散ㅣ〹㥣㐴挲㔹摣愲㈴昱㡣挰挲㝡㌴㔳㠸㥡昵㡥㡥戱ㅤ㜴捣搱扡㈵晢挹ㄸ摤㈲㑦㡤㐷㑢㌰㜹搵㡤挹㔰戰㡣㘱㈰㐱㜳〲〴昰戱ㅦ搴㝢ㅥ摥㥢捣㙢ち㤳㈰ㄸて㤳慣㈱㠹搱戴攴㉢搹㡡戳㠵ㄵ昹㘳扥㔲㌰㜹搲ㄷ㤳挷㝤㌱㤹慡晤愴㘱ち㤸㌰㐳㈹㤸㡣㐴摢挶㈴ㄱ㡡愵ち㠵㜸づ㡦改昹摣㥥扦慣㤳捣㘷㜱㠷㠲㈷㤰㠹㐸㈸㘴㑥㜷㜴㡣㥤愱㘳㌲㠵㐹ぢ昶㝥㌲㔳户挸㔳捣㑤ち㈶て扢㌱愹〷换ㄸつㄲ㌴㘷㐳〰ㅦ晦晤㠴㘹㑢㘱㜲ㅥぢ昹㔵〸㘳ㄲ㔵〹㤱挹㉣愶㌰㈷愳慢㙦㔵つㄳ㜱㍢㝢㜲㕤晥㙦戱て昵晥㡡挰〴晣㉡〰㉢㜹㉡慡昰晡慥晤搲㙢㜵攵挸㝦捦ㄶ戳㘹㝣攷㥤㝦㌵㜷㈰敡晦㠳ㅤ愲摡㤵敢愴挵慤昰㘷㑣㐵挰㌵晢㈲摣㤰摦㄰扢晢㑤㍢㈸㔶㙣搴㍣戹ㅤ挹㌶晣㘶摣㥣搶㌱㥤㍦慣户扥㑥挲つ搵㤳摢て改敡ㄹ㤳㙤挷㝣〹ㅤ㤶㔶㥢搹搶愹㠷挹攲㤱㌷〵㘳㈸愷挲摦愸慢攵㝡㘹㜸㐰㔷敦攴㤶㜶晣㙣㠳㤵搷ㄶ摢昱㉥㙤㜵㘵㤵昲㝤㡦摦昹〹㍤扥㈵㑣㙢昸攱㠶挹㜹〲㌰挰攷㤵改戱㡤ㅤ㌲攵挰ㄶ攰㉢㠳㐹搸挰㜴㐴ㅢㄸ戵捤昴㙤㈲昱㥡㕢戰㈱搶搹㐷㌱散昴挸㝤㈳㘸捣㠴㐱挵〳㥦搶搸搵慦〱つ㝣昰攲㜲搱昲㔵扤搳ㅣ㙤晦㕦㍢扡摦〲㉤㌹㕦搵㥤㍥愶收㥤搵ㄷ㝦㝤捤捥㐳晥㜸攳敦捥晦慢ㄷ挴慥㥢搷㝢晣攱昵㙡㈱㈴㠷㐰捦㜸㤷攴㍤ㄲ㌹㉦㕥て愷慦攳敤攷㤲㐹搱慦㜳ㄸ摥㐹搱㑤㈶㍥㌹㍡㘳㑦㡣慦㙦㤵㙡㐶㠳㐷㠹扡〶ㅡ摣㌵㘵㙦㥡挷愸㕡搱捤㍤㑡ㄹ㑣㘹〶昶㐶㥦㐰ㄷ㑥愸㉢㈱愸〳挶㌴慥攰昴㙢㠷っ㍥敢㄰㌶ㄳ㤶㈲㔹㉥散て㙥㝡㘵挶搶晢摤㔸慦㔶㐱捣㉦散㑢㥤攸㑡挲扥挴㘱㜸愷㐲㌷㤹摢愴㑦㈳㘳㠷㝤ㄸㅡㄲ昶㐵搰攸っ㍢挷戰㤹㕢戴挳㘶搶㌲㘰㜵㠶ㅤ㔷攷ㄷ㠵扤㤰㘱ㅦ〳ㄹ㝣搶㈱㙣收㈴㐵戲㕣搸搷㕤户ぢ摥愹扤愹㕥㥤〲㌱扦戰捦㉡ㄷ昶㤹づ挳㍢〱扡挹昴㈵㝤ㅡ捤㜶搸捣㐱㑡搸愷扢挳㙥㘵搸攷㠰㘵㠷捤挴㘴攰㐰ㅤ㜶㈴慣㑥㉥ち扢㥤㘱㕦〰ㄹ㝣搶㈱散ぢ戵㘴戹戰攳㡦摥㌶昸搴㕤捥慤㔷㑣㌵晡㠵㝤㕣戹戰㡦㜵ㄸ摥㘹捦捤㉢ㅣ㥦挶㑡㍢㙣愶ㄹ㈵散愳摤㘱慦㘲搸捣㄰摡㘱㌳昷ㄸ㌸㐴㠷ㅤづ慢挳㡢挲㕥捤戰㙦㜴っ㘳摤扤昸ㅣ摢捣㉣攲㔳ㄱ㈸ㄷ昶ぢ慦㔶敤㜵搳㥥㜷搴慢㍢㈱收ㄷ昶㈱攵挲㍥搸㘱㜸㈷㍢㌷敦㜶㝣ㅡ㐷㘱㝣㌸戶㤹㐹㤴戰て㜲㠷㝤っ㤸敡㐱戰散戰㤹㕥っㅣ㠷扥ㅡ㥥ㄶ愳㙡㔹㔱搴㈷㠰搱㡦㘹㐱㝣搶㘱㘳㌳㜷㈸㤲攵愲㥥晦挳慥扤挶晤昹愱㝡挵㝣愱㕦搴〷㤶㡢㝡㠹挳昰捥㜰㙥㍥攳昸㌴㑥戳愳㘶慥㔰愲㙥㜱㐷㝤〶愳㝥〹㉣㍢㙡㈶㄰〳㘷愱捦扥ㄸ㐴搵〱㐵㘱㥦挳戰㕦㜳っ㘳摤扤昸㙣㙣愶〷昱㈹扦戱㜷㝣㜷挹㘶戵㔵愷搵慢户㈱收ㄷ戶㔵㉥散扣挳昰捥㙢㙥扥敢昸㌴晥㠸昱㘱㘳㝦㠰戶㠴㥤㜵㠷㝤㌱㤸㡡㤹㍣㍢㙣收〸〳㤷愲捦㍥㤱愷搵晥㐵㘱㕦づ㑥㍦㈶昷昰㔹㠷慤捤っ愰㐸㤶摢摡㠷㝥㌵昲挹扢昷戹慡㕥㝤ぢ㌱扦戰昷㉥ㄷ昶㕥づ挳㍢㥢戹挹㘴㈱㝤ㅡ㔷摢㘱晦㡣㠶㠴㍤搷ㅤ昶戵っ晢㔷戰散戰㤹〶っ㕣㡦㍥搹挷攳㙡㔶㔱搴㌷㌲敡摦㈱㠲捦㍡㐴捤ㅣ㥦㐸㤶㡢晡挵扢㝦摤攲㤲㡡〷敡㔵㉦㐸晡㐵㍤扤㕣搴搳ㅣ㠶㜷ち㜳㤳改㐰晡㌴㙥户愳㘶㑥㑦愲㥥攲㡥晡㑥㐶摤て㉣㍢㙡㈶晡〲㜷愳捦摥搸㈱㌵戱㈸散㝢ㄹ㜶㝦挷㌰搶摤㡢捦㍥捥㌴㕥户㘱〷愷敦扢㈰昷㐷㥣搰〶㐰㜲〸〷敢戹㔹ㄹ㔳㉥散搱づ挳㍢㜱戹挹㡣㥦㠴晤㄰挶㠷㝤扣づ㙤〹㝢㔷㜷搸㙢挰㔴㕢㠳㘵㠷捤㕣㕥攰㔱昴搹㘱挷搴挸愲戰晦〲㑥扦敤ㅣ挳㔸㜷㉦㍥㘱㌳㔳搷㙤搸㜷挴慥扡敤搳㜱户搴慢ㄱ㤰ㅣ攲ㄳ㜶扣㕣搸㌱㠷攱㥤慥摣㘴㔲㑦挲㝥〶攳㐳搸捣捣㐹搸ㄱ㜷搸捦㠱愹㤲㘰搹㘱㌳㕤ㄷ㜸〱㝤戲㡦愷搵昰愲愸㕦〲愳摦捥㡥㕤慣扢ㄷ㥦愸㤹㡢敢㌶敡㠶昳㡤挴㙢㤵㜷搷慢㜱㤰ㅣ攲ㄳ昵づ攵愲摥摥㘱㜸攷㈸㌷㤹戶㤳愸晦㠶昱㈱㙡收摥㈴敡㙤摤㔱扦〱愶㥡ち㤶ㅤ㌵ㄳ㜲㠱户搰㘷㙦散愴ㅡ㕣ㄴ昶摢攰昴㥢改ㄸ挶扡㝢昱〹㥢改戶㙥挳㕥戳㘶㡦换㌶愸扣愱㕥捤㠳攴㄰㥦戰户㉣ㄷ昶ㄶづ挳㍢㌳戹挹捣㥣㠴晤〱挶㠷戰㤹㕥㤳戰㌷㜷㠷晤て㌰㔵〳㔸㜶搸捣戹〵㍥㐶㥦㙣散㤴摡戸㈸敡㑦挱攸㤷㜳散㘲摤扤昸㐴捤㠴㕡户㔱㜷散搱㝡搱㔵挷摦㔳慦ㄶ㐳㜲㠸㑦搴敢㤷㡢摡㜴ㄸ摥改挸㑤收摥㈴敡慦㌱㍥㐴捤〴㥡㐴扤㥥㍢敡㙦挱㔴捣㝤搹㔱㌳慢ㄶ昸ㅥ㝤昶挶㑥愹㘰㔱搸㍦㠲搳㙦戹㘳ㄸ敢敥挵㈷㙣收捣扡つ扢昳敡戵ㅡ㤲㐳㝣挲慥㈹ㄷ㜶戵挳昰㑥㐲㙥ㅥ收昸㌴晥㠵昱㈱㙣收挸㈴散㑡㜷搸扦㠳愹㡥〱换づ㥢㠹戳〰㝦〹摣づ㍢愲㝥晢挹晤敤慢ち㥣㝥㈷㌸㠶㝢づ㥢㘹戱㙥挳晥昸㡤㠱敤攷戶摤㕡慦㤸ちㅢ攲ㄳ昶捦㜰敦晢愵昳㈷㠷攱㥤㝡摣㘴〶㑤戶戶㠱戱㈲㙣愶挱㈴散ㅦ愰搱昹敤慢㌷㤸敡〲戰散戰㤹ㅢぢ昴㐵㥦散攳〹昵㑤㔱搴晤ㄸ昵挵㡥摤㥥愳㘶攲慢摢愸㠷㕦㌹昹摢敦搶摥㕦慦晥っ挹㈱㍥㔱㝦㕥㉥敡捦ㅣ㠶㜷扥㜱㤳㌹㌲㠹㝡㈳㍢㙡㈶扡㈴敡㑦摣㔱㙦挲愸㙦〴换㡥㥡搹慦挰㘶攸戳㌷㜶㔴㝤㔸ㄴ昶〰㠶捤戴㤵〴攳摥挳㌱挷㕤改ㄳ〶收戶扡つ晢㤳敦扦扣昶㡡㈵搸搸昷㐲㜲㠸㑦搸敦㤶ぢ晢ㅤ㠷攱㥤㘵摣㘴ㅡ㑣挲慥戳挳㝥〸㙤〹晢敦敥戰户㘶搸㙢挰戲挳㘶㠲㉢㌰㐴㠷ㅤ㐹愸搷㡢挲摥㡥㘱晦挵㌱摣昳搶㘶晡慡摢戰ㄷ㝥扥昲挱㙢搳㠷搴慢攷㈰㌹挴㈷散㔷捡㠵晤戲挳昰捥㉤㙥㌲搳㈵㘱敦㘴㠷捤㜴㤵㠴晤愲㍢散ㄱっ晢㌵戰散戰㤹挳ち㠴㍢挳㡥愸㘷㡢挲㡥㌲散㌷ㅣ挳㍤㠷捤っ㔵户㘱㥦㜱昵慡ㅦ晡扣㜳㘶扤㕡ぢ挹㈱㍥㘱㍦㔱㉥散挷ㅤ㠶㜷㐶㜱㤳挹㉣〹㍢㙤㠷捤㡣㤴㠴晤㤸㍢散㥤ㄹ㌶㤳㐹㜶搸㑣㔳〵㐶愱㑦づ敤愴㝡戸㈸敡㝡㐶晤愵㘳户攷愸㤹㠳敡㌶敡㠵㤷摥㍢晦敥㤷㜰昹晡ㄱ㤲㐳㝣愲扥扦㕣搴昷㌹っ敦㌴攲㈶搳㔵ㄲ昵〴㍢㙡收㥣㈴敡㝢摣㔱㑦㘲搴㑣ㄷ搹㔱㌳ㄱㄵ㤸㡣㍥㌹戴㈳㈱㜵㐷㔱搸㔳ㄹ㌶㌳㐸ㄲっ㠶改㕡㝣づ㙤愶㤹扡つ晢搱㥤㕦㔹㜹㝤搵ㄵ昵慡㌷㈴㠷挰㤸昷㝥晣收㜲㘱摦攴㌰扣㤳㠷㥢㝤ㅤ㥦挶ㅥ㜶搸敢愳㉤㘱摦攰づ㝢㌶挳敥て㤶ㅤ㌶㜳㑤㠱㍤㍢挳㡥愹㙢㡡挲㥥挷戰㌷㜱っ攳㍦昷攲ㄳ㌶㌳㐹摤㠶扤敦戹㤳慥㥢㜲昸㌱昵㙡㉢㐸晡㠵㝤㐵戹戰晦攴㌰扣㔳㠶㥢㑣㍡挹搶㥥㙦㠷㍤〴㙤〹晢㌲㜷搸つっ㝢㍢戰散戰㤹㑥ち㘴搰㈷晢㜸㐴㕤㔴ㄴ㜵㡥㔱て㜵散攲㍦昷攲ㄳ㌵㜳㐵摤㐶晤摡攵㑢㐶〵㕦㕢㔳慦㤸ㅡ昲㡢晡扣㜲㔱㥦敢㌰扣昳㠴㥢㜱挷愷搱㘸㐷㥤㐶㕢愲㍥摢ㅤ昵㘲㐶扤㌳㔸㜶搴㑣ㄸ〵㥡㜵搴㌱㜵㝡㔱搴慤㡣扡摥戱㡢晦摣㡢㑦搴愳戵㘴戹㙦摡㝦㍦昹搱㝤昶㝦昷㝦敡搵㈴㐸晡㐵㝤㔲戹愸㑦㜴ㄸ㈵㤳㠳㌳㜱搴搳攴攰慥摦搴敥㠷㄰㙡ち㝣昱愸㜷挱敥㘶慥〷敦扤㌵㌶㌵挹㉢㘳㝤㌰㤷㙦ㅢ㝥搵㝡ㅡ愶慣挶っ扥戳ㅢ㥤㕦㑡㥤㡣愹慣㌹㌵慡㥥㉤搶㤰ㄶ㤵〳㠵㤹㙤㤸㍥戶㔷㘱㜲㍢愶ㅡ捦搷攲㔷㜹㍢㍡慣戶㤶晦㠶㠹㝥昱ㄲㅦ㈷㕦挱㘲㑦昱敢晢晥ㅣ㕦㡣昳捤慢搸戳㝦㜷攱愱㝦慣扡㤲㔳〰晦㝢戳㡥〷㤶㘲㤷搲㤳㕡攷㕤㤳㕡㔷慡攳戱㠹敤㤴昸愱ㄵ扦换㤸㤱戲㌱㤶㐳㍥戰〲愴ち㉦㡥㐹㡡ㄲ㈴㘸慣㐴㡦扣㝣㉡愴愲㘶㉡㜶〳㙦㜰㝣愳㤱㌳㕢㔴㜸㝥㜲扡㜷㙦㐶慣㤷㙡㘶㠴扡换㐶㔵㐱戲㔷㜳㐳愶慤㉤戳戲戶戹愱挹㙡㔹搸戱愸戶㘱ㄹ㤲㙦㤸㡣ㅢ攳挰敦㔷ㅢ慢昰㍦㕤昱㑦敤〹㡢摣㉦つ〶㕢愹㡥昰つ散て㡣㠰㠱㜵〵㜵㈸扢昸づ戲ㅤ㤴㥡〷ㅢっ㑣㉦㙡㕦㌴㌸㕣攳㜰ㅡ㐶户戸㘳㡡挴攵敥㘰㕦㜷㐷㤵扡㍢挶攳㡥搹㤴㈲㜷ぢ戵扢攳摣敥㤸㥡㜰戹㕢敡敢敥挴㔲㜷㈷㝢摣戵㝡摤戵㙢㜷愷扡摤㌱㈵攰㜲搷攲敢敥㡣㔲㜷㘷㜹摣慤昲扡㕢慤摤㥤攳㜶挷㐷昱㉥㜷ぢ㝤摤㥤㕦敡敥㐲㡦扢㘳扣敥㑥搰敥㉥㜲扢攳㌳㜰㤷扢〵扥敥㉥㉤㜵㜷戹挷摤ㄹ㕥㜷攷㘸㜷㔷戸摤昱搹戳换摤摥扥敥慥㉡㜵㜷㡤挷摤挵㕥㜷㝣ㄲ㉤㝢收㜵㙥㜷㔷ㄷ扢㥢攵敢敥挶㔲㜷㌷㝢摣㕤敢㜵㜷愳㜶㜷慢摢ㅤㅦ戶扡愲㥢敡敢敥㡥㔲㜷㜷㜹摣摤改㜵㜷慦㜶㜷㡦摢ㅤㅦ㜲扡摣㡤昷㜵㜷㝦愹扢〷㍤敥昸㍣戴攸戸晢㡢㜶昷㤰摢ㅤㅦ㉥扡摣㡤昲㜵昷㐸愹扢挷㍣敥㥥昳扡㝢㐹扢㝢摣敤㡥㑦昵㕣敥ㄲ扥敥㥥㉡㜵昷㡣挷摤ㅢ㕥㜷㙦㙢㜷捦戹摤昱㘹㥡换摤〸㕦㜷㉦㤶扡㝢搹攳敥ㅦ㕥㜷㥦㙡㜷慦扡摤昱㌱㤶换摤昶扥敥晥㔶敡敥つ㡦扢㙦扤敥㝥搴敥摥㜲扢攳攳㈳㤷扢㍡㕦㜷敦㤴扡㝢捦攳敥㜷慦㍢㍥㑣㤲攳敥㝤户㍢㍥戶㜱戹摢摣搷摤㍦㘸扢昸〲昴㌱扢㕣ㄷ㈰㍥攱㈹摡㌳晢愱㐳摣㝤㡡㤵捥ぢ搰㐶㘸戸摣昵昷㜵昷〵㠴㍣敥扥㘲㤷换ㅤㅦ慤ㄴ戹攳搳ㄳ㜱昷つ㔶㍡摤昱㌹㠵换㕤ㅦ㕦㜷摦㐳挸攳敥㐷㜶戹摣昱㤱㐶㤱㍢㍥戵㄰㜷㍦㘳愵搳ㅤ㥦て戸摣搵昸扡晢㈷㠴㍣敥㝥㘳㤷换摤〸戴㡢摣昱㘹㠱戸慢愸㜵戹㑢愳搷攵敥户ㅦ晤敥㡡慡愰攱㜱㔷挳㉥㤷㍢㝥㠵㉦㜲挷慦改攲慥㤷摢ㅤ扦㄰扢摣晤攸敢㉥㔸敡慥㡦挷ㅤ扦㍢ㄷ戹㥢慡摤慤攷㜶挷㉦愲㉥㜷㕦昹扡㕢扦搴㕤㝦㡦㍢㝥㘷㉤㜲㌷㑦扢摢挸敤㡥㕦〰㕤敥㍥昶㜵户㘹愹扢捤㍤敥昸㕤戱挸ㅤ扦てち㤸㕢戸摤昱㥢㤷换摤㝢扥敥戶㉡㜵㔷攷㜱户搸敢慥㔵扢摢摡攵慥㘶㌹㝡搷昹挶㥤〵㔱晤昱ㄵ愷挹捡昱㐷㘴挶攲愷㐸㠶㌶攱〶㝣ㅤ㝥昹㘵ㅢ㌸㔵扣攳愶つ㘳〸㕢㔸攱㕦㍦摥昷㜲愵㤶㜷挹㡡昷戴ㅣ㤴戱㉤㘵㜸㍢㉢ㅡ摢戹㌵㜸敢摡愵挱摢㔲搱搸㥥㌲扣㈳ㄵ㡤ㅤ摣ㅡ扣晢散搲攰㥤愵㘸散㐸ㄹ摥㔴㡡挶㔰户〶㙦㈰扢㌴㜸㜳㈸ㅡ挳㈸挳晢㐲搱搸挹慤㜱㑥㤱〶敦敦㐴㘳㌸㘵㜸㙢㈷ㅡ㈳摣ㅡ扣㡤敢昲挱㕢㌴搱〸㔱㠶㜷㘷愲ㄱ㜶㙢昰㑥慣㑢㠳㜷㔹愲ㄱ愱っ㙦戰㐴㈳敡搶攰捤㔴㤷挶㡤㕡㈳㐶ㄹ摥㈳㠹㐶摣慤挱晢愱㉥つ摥敢㠸㡦〴㘵㜸㥢㈳ㅡ㐹户〶㙦㘹扡㌴㜸扢㈲ㅡ㈹捡昰㑥㐵㌴搲㙥つ摥㤵㜴㘹昰㡥㐳㌴㐶㔲㠶㌷ㅢ愲戱戳㕢㠳㌷ㄶ㕤ㅡ㑦㘹㡤㕤㈸挳晢〵搱ㄸ攵搶㜸慥㐸㠳搷㝤昱戱㉢㘵㜸挹ㄷ㡤㝡户〶㉦敦㕤㍥㜸改ㄶ㡤搱㤴攱㔵㕢㌴挶戸㌵㜸㠵敥搲攰搵㔷㌴挶㔲㠶ㄷ㕥搱ㄸ攷搶攰㐵戶㑢㠳ㄷ㔰搱ㄸ㑦ㄹ㕥㍢㐵㘳㠲㕢㠳搷挹㉥つ㕥〳㐵㘳㈲㘵㜸昹ㄳ㡤㐹㙥つ㕥敡扡㌴㜸ㄹㄳ㡤摤㈸昳愳搶㤸散搶攰搵慡㑢㠳㔷㈲搱㤸㐲ㄹ㕥㠴挴挷㔴户〶㉦㌸㕤ㅡ扣㤸㠸挶㌴㜶昳㍡㈲ㅡ搳㥤ㄵ㌶晡昱㥡搱愵挱敢㠱㘸捣㘰㌷㉦〵愲㌱搳㔹ㄱつ㥥昶扢㌴㜸㑡ㄷ㡤摤搹捤戳戹㘸散攱慣㠸〶捦摣㕤ㅡ㍣㉢㡢挶㉣㜶昳㠴㉣ㅡ戳㥤ㄵ搱攰挹户㑢㠳㈷㔶搱㤸挳㙥㥥㔳㐵㘳㑦㘷㐵㌴㜸晥散搲㤰ㄳㅢ挲㌳收愲㕢㉦㈶㑦㜰昲昸㜰ㅥ㔶㤰晤㤲㤳㔹㠹ㄴ㑦㙡㈲戵户㉤㈵㈷戰ㄲ㈹㥥挸㐴㙡㕦㕢㑡㑥㕡㈵㔲㍣㜹㠹搴㝣㕢㑡㑥㔴㈵㔲㍣㘱㠹㔴㠳㉤㈵㈷愷ㄲ㈹㥥愴㐴㉡㘳㑢挹〹愹㐴㡡㈷㈶㤱捡搹㔲㜲ㄲ㉡㤱攲挹㐸愴㉣㕢㑡㑥㍣㈵㔲㍣〱㠹搴㐲㕢㑡㑥㌶㈵㔲㍣改㠸㔴愳㉤㈵㈷㤸ㄲ㈹㥥㘸㐴㙡戱㉤㈵㈷㤵ㄲ㈹㥥㕣㐴慡搹㤶㤲ㄳ㐹㠹ㄴ㑦㈸㈲搵㙡㑢挹挹愳㐴㡡㈷ㄱ㤱㍡搰㤶㤲ㄳ㐶㠹ㄴ㑦ㅣ㈲搵㙥㑢挹㐹愲㐴㡡㈷ぢ㤱㕡㙡㑢挹㠹愱㐴㡡㈷〸㤱㕡㙥㑢挹挹愰㐴㡡㈷〵㤱㕡㘹㑢挹〹愰㐴㡡㈷〲㤱㕡㘵㑢挹㐱㕦㈲挵㠳㕦愴づ戱愵攴㐰㉦㤱攲〱㉦㔲慢㙤㈹㌹戸㑢愴㜸㤰㡢搴㘱戶㤴ㅣ搰㈵㔲㍣戰㐵敡〸㕢㑡づ㘲㑡ㅤ㠹戶㕥㑣ㅥ捣㈲㜵㤴㉤㈵〷㉥愵㡡㡥㐷ㅥ挰㈲㜵㡣㐸㤹㥡愹㜸㝣捡ㄳ敥ㄵ戸搱㘲㕡㝡㉣㜴㙢昱㘳㐵㍣㈴㠵戱摣挳攰㔱㈸㡣㘵ㅥ〶て㍣㘱㉣昵㌰㜸慣〹愳挳挳攰攱㈵㡣㜶て㠳㐷㤴㌰摡㍣っㅥ㐴挲㌸搰挳攰㜱㈳㡣㈵ㅥ〶てㄵ㘱戴㝡ㄸ㍣㍡㠴搱攲㘱昰㠰㄰㐶戳㠷挱㘳㐰ㄸ㑤ㅥ〶㜷㝢㘱㉣昶㌰戸愷ぢ攳〰て㠳㍢户㌰ㅡ㍤っ敥捦挲㔸攴㘱㜰ㄷㄶ挶㐲て㠳㝢慤㌰ちㅥ〶㜷㔴㘱㔸ㅥ〶昷㑤㘱攴㍤っ敥㡥挲挸㜹ㄸ摣〳㠵㤱㉤㘶㤸㝡㔷㔴摣晢㐴㈲㔳㉣愱戸挳〹㘳㐱㌱愳昷晦〳晥昷攳㔷</t>
  </si>
  <si>
    <t>㜸〱慤㔶㑦㙦攲㐶ㄴ户つ〶っ㈴昱㈶摡㑡㤵㝡㐰㔵㑦摤搴㕡㤴愴捤ㅥ愲〸ㅣ戲㐴㕤㌶ㄴ愷扢挷搱㘰扦㠰㌷晥㠳㍣㌶扢昴ㅢ昴ぢ㔴敡㕥晡㌹晡ㅤ晡㌱㝡散愱㤷㔶敤愹㝤捦㘰挰〹㑡㤵㙡ㅦ㘶㍣㌳敦昷晥捥㥢ㄹ㑢戲㈴㐹晦㈰搱㥢愸㐸㥤㑦慣㤹㠸挱㌷捣搰昳挰㡥摤㌰㄰㐶㉢㡡昸散㠵㉢攲〲〲㑡捣㐵扥㔰㤹㜰扦㠳ち㥢㐲㈴㄰愴㑡㔲愵愲㈹挸㈷㈵昴搷戳㠱㐶㔲昵㈲㌶㔷㘶晢㜲昸〶戵㕡㜱ㄸ挱㝥攳搵㕣昶愴搹㌴㥡挶挱攱挱㤷挶搳晤㠶㤹㜸㜱ㄲ挱㐹〰㐹ㅣ㜱㙦扦搱㑦㠶㥥㙢㝦つ戳慢昰〶㠲ㄳㄸ㍥㍤ㄸ昲挳攳收攱搱搱昵戳㘷挷㜵㌴㉤扤㌴摢晤〸慥挵〷搲愹㤲换㐷㘷㘰扢ㄴㅢ㐰攴〶㈳挳㙣攳戳收扦㠱ㄶㅤ搷挶㔰㡣㑢㡢晡搶ㄸ㈰慥愱㘴㡤愵摤搴愳㙤搶㜹㘷㠳㘷㠲攷つ搰挱㕤㠶㠹㑤晣攰㌲㜲㈱㠸㌹攵㔷㘳㘳㉥捥㜸っ愲㐶扤㉥㜰〷昳戲挷搲㈴㌹㜳戸㠵㉥㠰搰ㄷ㜳㠳昰敤㝣㈲て敡㑣㔱攵㍡㘸㍥戱攵㝦㉢㘰挰㠳ㄱ扣攴㍥愸晥昳挴㜵㡡戴ㅣち㤲㔴昸㘲㔳㤸愹敢慢〰㔷攱㔰戲㥢㥢㈴搶ㄳ㘳戶扦㌲㜲㔱㤳㌵ㄹ愹戶㈸慥搴〵㥣搳㑡搴㤴㠹㉢㐹㔵㈴愹昸ㄷㄶ攴㍡㡣昲愹㌰慥戰愱挲㙣㠵㌹ち〳㠵㕤㉢㙣愴戰戱挲㕣㠵扤㔱搸つ㘲㌲慡㤴换ㄴㄷ搱改捤昷扦扦㥦晣㘲晥愰攸扦㡥ㅡ㝦晦㔴搷㄰搴㌷摢㕤昰㈶㤸攱て㔵㉢ㄴ挳挳㤲搸㐰㠹㕤㌶㠰㔱〴㠲ち慣〷昱㌸㜴㜰昹晢戸捣愱㜳㌵㥢㐰㥤㔹挰㐵ㄸ㜰捦㡤㘷摢㙣㡥戰㝡慤㔶ㄲ㠷㡦㔶挳戹㠰挸〰㘷㜹〰づ㙦〱慣㡥㐵ㅡ㜶㌲つ㌸昴㈶㘳扥㤴捦戳捦敥戲摢㄰昳慤㑣㍡昵㈶㤳戵㕡㌹㔵㔶敢㌹昷晤愵收敥敢ㄴ㥣ㄹ愶攱扡㘱ㅣ㤳收㌵㜶㉡扤戴搴㈳慦㤷㤶㝡㌹㔹慢㜷换㔲ち㕥愹捡愳扢慦㝢㜹㑢㜳改ㅤ㐶ㄶ㝣摣㤰㜶㙢㜰搱㙢㍤愶ㅤ〰ㄱ〴㌶㠸㈷㤷㠱㌹愶晤攳㝣扡㍥㝢摤㜹ㄷ㐳攰㠰搳㡦㐲慣愷㜸㜶挵㠷ㅥ㝣㤴㠳戴昰〴㥤〲㌲㍥捥㑤㥦㠷㜶㈲捣㌰㠸愳搰换㜳㕡捥㤴愳㑤愷ㄷ㍡㈰愵扢ㄴ㙢攵㉥ㄵち戲㉣挹㥦㙦摡㠸㡢敡㌶㔶戵搴〹ㄲ㥦㑡晦挹㝤昰戵㜲愳晡㈳扣㕣挱㕦㐹㉥㉤㥥攵㙢㙦戱㡢搳攳愵换〳挷㠳攸摥㙢㐳愶㔳㐳㔲晦挴慤晤〰㤷改ㄲ㈹㑦戹㤷〰㘳㔲㠵ㅣ㈲㔲晦㐰㉤て㠹㘴戳ㅡ㑣ㅦ〶㤸㕥㔱敦㝦㈴晡昹㔴捥㍡搹晢扦㈷晥〷戲慡搵搱㌲㥥㜴㉡ㅤ㝢て㍦㑡挹㘵㉤㍤挳昱㐶ㄴ慡㝦ㅥ㐶愲㔰搸㤴晥㉥ㄷ攳㤸㑡昲㕥㈶ㅤ捤摡ㄶ㌵摢搸挸攴ㅣ愵㐶摢挱㈶愳㈲昱敦搵㐲戱㔴㕦㠴摣㌹攷㜴㈱㤶ㄷ㌷㝢挵っ晤〹㡦㈰搲挹ㄹㄳ㙢ㅡ昷捡搴挵晢慤㐲ㄳㄶ㝥㐱ㄴ㈹㡣搲㉢㕡㘶㈱㐹㠵㠲愴慡戵捡㈶㕢ㄷ㤹慥捦㌶㝣愱㕣摣搱晦摢㌷挷愷攴㝦戵㑡㜷戹愶㔳昳〸ㅢ㤹挲愴㜸㙥〱㜶〹戰㠷㡤㥥㐵慥㤳っ㤱㑥㜲㐴㍡㠱㠸㜴〲ㄲ搵晥〵㙦㐸搹㡢</t>
  </si>
  <si>
    <t>㜸〱敤㕣㕢㙣ㅣ㔷ㄹ摥ㄹ敦慣㜷搶㜶散挶㘹搲愴㌷昷㝥㜱戴㡤㜳改㠵ㄲ㔲㕦㥡㑢㥢㡢ㅢ㍢㈹愵㤴敤㜸昷㡣㍤挹捥慣㌳㌳敢挴愵㐰㑡㑢㑢戹〸戵㍣㐰㑢㠱㔲愱ち㈴㠴㔴ㅥ慡ㄶ捡〳ㄲㄲ〸戵㠸㠷ち㠹〷愴㔲㈱㜸〰愱㐸扣昴愱㔲昹扥㌳㌳扢戳扢摥戱扢㘹挱㐵㥥㘴晦㥣㌹昷㜳晥敢昹晦㌳㐹㈹愹㔴敡㍤㍣晣㤷㑦㥡㠹㑢愶ㄶ㍤㕦搸昹昱㑡戹㉣㡡扥㔵㜱扣晣愸敢ㅡ㡢〷㉤捦敦㐲㠵㑣挱㐲戹愷ㄵ㍣敢㈱㤱㉤㉣〸搷㐳㈵㉤㤵捡㘶㜵ㄵ攵散㠴扦㠱攸㐵㘷慢摥㌴挰昴昸搸㤱㤹ㄳ攸㜵捡慦戸㘲敢搰昱愰敤敥㤱㤱晣㐸㝥挷捥ㅤ㌷攷户㙤ㅤㅡ慦㤶晤慡㉢㜶㍢愲敡扢㐶㜹敢搰㘴㜵愶㙣ㄵ敦ㄶ㡢搳㤵㤳挲搹㉤㘶戶敤㤸㌱㜶摥㍡戲㜳搷㉥昳戶摢㙥敤挵搰愹挳攳㘳㤳慥㌰扤て愸㑦㡤㔳摥㌹㈱㡡ㄶ搷㈶㠴㙢㌹戳昹昱㌱晣㡤捤ㅦ㙦户攴愷收㠴昰㌹戴㜰㠵㔳ㄴ㥥㡥㠶㍤昶愸攷㔵敤㜹㙥㥥㙥敦挵㔲㡢㠶攷㙢昶戸㈸㤷㜵㍢敡㌵㙢ㅦ挱摥㤵㡤挵㕥㝢㑡㌸㥥攵㕢ぢ㤶扦㤸戱愷搱㔱愹捦㍥收㠹愳㠶㌳㉢づㅢ戶搰散㝤㔵慢㤴づ㥥㔴搷㜵㔱ㄷ昱㠹挹攵攷㐷㍤㝢㝣捥㜰攵㡣㍣㙥㑣㐲摤扤㙥戱戱敥㔵敤晢攵搴攵〸散昳㥡昶昵㔰㜲摣㜰㙢㌵㠷摢搷っㄷ摦㌸㠳㥢摡搷㡦敤㔱㘳㥢ㅢ摡户㤱㕢搹㔸㕢改〹改㕢敥㈸ㄶ愳㘷〸扡〹戲〴㐴愰㥥㈳攸㈱攸〵㔰搲晦〶㤷挴ㅢ戲㐸㉤ㄸ㙡㘱㐶㉤ㄴ搵㐲㐹㉤〸戵㘰慡㠵㔹戵㌰愷ㄶ㉣戵㜰㐲㉤㥣㐴㥤攸挹㜶㜷慢攱㘳㕣昰㠳晢㍥攵慤㥢㜸㙥㡦昷㤳㐷㉦㌲㥥攸㕤㠷㑡昷㠴㤳㥡㜰㡤搳㈰戵㍡ㄵ㙦捦㙦攳㥦攵戹〲㑣㘱敥㌲㙦㌱㐷㐶㑡扢戶ㄹ㍢っ㡤换㑡㐰㝥〳愱っ愰㙥慦㜹慦攵㤴㉡愷㈵敥㉥ㄹ㌳㍣㔱摦戸攱戰㙣慣㔲㜵㑡摥挵㑢ㄷ㑥昹㠶㉦戶㌴㤷搵㍢㘹㘹㌶〵戶ㄲ㥥ㅣ敦戲收㘶挷㡤㜲㔵㡣㥥戱㠲攲㑢㥢㡡敤㐹户㌲搳扥㜴慦㉢㑥搵㑡㕢㘶㌴ち愱戶㈰晢㙥㔹㘵㔰ㄴ捣㙢㘸㝣慥攲〹㐷㑥㙦搸㥥戴㡡㈷㠵㍢㈵㈸ㄲ㐵㐹㉥昵㐲ㄶ㠵㕣㍦㝣挴挱㐲挱慤愵㉢攳戹收㥤㘷㝣㌰戳㈸㘱扥昳挲昵ㄷ愷㡤㤹戲搸搸㔰㈵ㄸㄳ〵㥢ㅢ戲昷㔶㡡㔵㙦扣攲昸㙥愵摣㔸㌲㕡㕡㌰㈰㘹㑡㠷㉡㈵㤱㑥愷愴㔰㠰挰敤敡㔲㤴搴㡤敤㜹㐱㈲㈲㠶㘲㌲昲㐵㡤㘴㤷㍦㡡搵㘱ㄵ㘵㐱㥡㔴慦㕥愶㌳捥㔷捡㤸〴づ㡣慤㠹晡㠳㠳㕥扦㑣户㌵捣㝤戸㤵㔵㜵㌰㕣晤㥤ぢ挲昱昷ㅢ㑥愹㉣摣㐴敤愷㜰㐶㝡㍦㠰㜶づ〲愱敤敥㔱搵㈹㘷㤴㐵敤戴㔵昲攷㌲㜳挲㥡㥤昳㤱〷つ㤹捤㜲㙢㕢ㅥ晤〲㘴改敢〹〶〱㜲戹㔴㘶〳㉢㘵㜲㜸㔲ㅡ愵㔳〲㉦㌷〸㜲戶㙢攰攵㕥㜳慦㔵昶㐵㈰㤴晢㑤㘰㈴搰㙡ㄲ㝤㝤㈴㔱搷㈸〶ち㘳㠳㌹づ㉡㌵㉣挷㕦慣昳㙤ぢ㤷〴㐴戴㈶ぢ㔶㥤㉣愰㈸㘸㤴〷〹扣〶愲㘹㤲〶挹㤵㘳㐴㐴㌶㐸搰散攸戹㤱挸㔸㍦㐱㐶愰㝥㥣〸㔹㝢㕢㝢ㄹ㐱㘲㙦㈵㔲㌶㙡换㡦㙢搲㙣㈹㕢㍥㤰㘶ㄷ㘲攳昴㡤〴㥢〸㉥㈲搸っ愰晣つㄲ㡥㔲づ改挶㐷扦ㄸ敦晡㈵〴㤷〲㐰㍥改㤴㌹愱愸愲つ戵ㄲ㍢㤲昵晡㘰㈷㑢愳㌸㄰㐵戴㡣㙢㜶㘶㥦㉤ㄱㅤ㕡㥤慢㐳搷愶愵㡥扤戶㍤㙤挶㤷㐳㡡㑣愸ㅡ㕦敢㌲㔵攳ㅢ挱慡ㅤ敡慤换搱㔴ㅦ㈲戸〲㈰㔰㉣㌴㜶㔷㘶捤搳㥣晣㐸㤸㐴㠱㈱搴愱㜲て㠹㤸收㝦㠲㠰㙢㌹扡慣搹捦㌴〵㠷捤㡦扣晤扣戵㍤㙦㠷㐸㙦搲㤹㙢㍡㠷扥愲昷㘹㐱㕦〹昶㔲晥摣㔶扦㕣㡤㘲晤ㅡ㠲㙢〱㥡昴ぢ㑦摥敦搷㑢㈰㑤㘲㍢㠶戹昵昴戸㐸ぢ㜷㝡㜱㕥㐸敤搳㙢㑥ㅢ敥慣昰攱扤㌸㌰〱㍢戸攲扡愲㡣〳㙤㐹㘶昰散戲愹㌱搳摢敢㔶㙣收慦搹挷摥㐷㐲㌱愴搳㙡㔷慡挹㍥㑥戰㌳㘳晥愶ㄸ攵㔰晦敥㘸㉦㈴㘲㡤ㅡ挹㡢敤㤲捦㤶㙢㤲愴〳㐹㜲㍤戶㔵扦〱〰㔲㐲昹㘳㕢㠹㌲捣㙡㕢㘵戵㐶㙢㤵摥扤㠴㤳㐹㤳晦戰㐵㡥昴〴捥摡㌱昸づ扣㍥㝢捡戲㙢挲愲挷㥥ㄴ㙥ㄱ㝥〵慢㉣㜲㠱㑢㤶愲㘶㑤㔶㝣㐴㘴㐵㔷㔷换㔹㍡挱户㈶改愴㐹㑡㈴㜲㝢㘲㘱挲㌹扣㑥㔴㜴㐱㔲愸㈴戸㠵㙡ㄲ㠸㤴挷扡㙢㈲愶〳ㄱ㤳挷挶改㌷ㄱ㙣㈳ㄸ〱搰㝥て㐹戳搲㡤㘷㈸慣㝢㠱敥散㐲㈱㤵㈵ㅡ愴㝢昰㡤戶挲㙡㈷㠷搹㐵㜰㌳㐰㤳昹㐳攷㘳〲㈱㑡㤴挷〸㤱搶㤲㙥ㅥ户挴㘹搲挰㍡ㄳ㐱愵昱慡攷㔷㙣㐶㤵晡捣㠹捡攱㡡㍦㘱㜹昳㠸㐲つ㥡㘱攲摥㌹攱㠰扡㕣搸㍥㑤㜹㤵昹㜹㔱搲捤愹㑡ㄵ愲敤挰挴㙡㌸㤴㘳㝤戰㈵攵戹㕣㔵昰㜴㜶㌶㐶ㄷ㡡㍣ㄱ挳搷㑡㑦散㡡㍣摦㍣昴昵搷㜷㜴摡昲换愲挷っ㤸㡥改慣㠹㕤㐴搴愰搴㙤㑥捦戹㐲㑣昴㤹晢㕣慢㔴戶ㅣ㐱㘴挰挶㘴愰敥愰㤸㐵㠴㘰戲挲昸㕦挵改㌳愷㕤挳昱收つ〶ㄳㄷ搷㌷扣挹㤰㠸㘶㡥㔹㡥㠷㘱㈴ㄶ㤹敥㌷愷收㉡愷ㄱ慤慤摡捥㍥㘳摥㕢ㄵ㔸㈱搱〷㡦㐴㡤愲㉡慡慡㘴搵㙣愷昸攱㠱㍣㤵摡㡥㕦㥡㐰攲㉡愵搱㕦㥥愰扤㘹搷㠷昱ㄹ摡改㥣㔳㉦㈲㐷戵捣慥㐴㈹㑣㑥搵㙦㘵㥢摢〰敥摡㜷散㐰㍤㉡㜷㕥昱㙡㡤ㅥ晥〴ㄹ㉦挹愲ㄶ〴愱㝦㙥㕤㐰㉡捣㈳攵㠰〳㠱㜱扥㌵㤳㕦捥㤴㜵㐸㝤敢敡挹扤㠸㈲昵㥡〷㡤ㄹ㔱㐶㉣摡㌶晣㜵挱ぢ捤㔸摢㈸㝢㘱搹㜸挵戶つ㤲ㄶ挹㜲慡㘸㤰㠲㐷慢㝥攵㤰攵攸㈶㠰愴扦㌰换㌸㠳㉣攳㡣捣敡㌵㡦㌲㉣㈸搳散慢㌲㙢戸㤶㍦㘷㕢挵㉣㕦ㄸ扡㕢ㄵ㌴〹㈶愷攴㡤㥥㐸㘶っ㌵㔹昳挷㘰戲㜹㜹愰㍢て㌹捡慤㈳晡㐱戹慡㤲挱ㅦ愵㐳挷ㄲ〴㡣昴㤲敡户愳㌷㑤摥㡣㠰挸㤱捦戹攸晥挵戹㉦㈰㈷昰换ㄱ敢〹㈴〲㡦㘰㑣挸搳扤㥤㌱㡦㌹㤶て散ㄱ㘳㝢㉤㝦挲〳捡〱㤰㤴挷摢㉤ㄲ慢戱㐶挳㌵慤㜰㜹㙢㔱㠳㥡戸慣戵㍣慥㌷慥㕥愲㌸搰㈸㌱㐵戲㕣㈵愹㔹㤶㤸攳㙡㔲㌵㡡㔴摣㤱戶㔱㤲摣愶昵㝤愷ㄴ㌹て挵㈴㘹㈶愵敦㤶㠴㠲㈰㉦愹〳㍡㡡晥晡㘴昲㠸㐵㙢㘸〳攴愸愷㠲扣扥㌰ㅣ㜸〰㔷㑥㑡㈲ㄷ扥㠱扦搷㠵挹㈳㔵扦愱挴㌸㌳ㄸ㤶㡣㤶换㐷ㅣ㔸〹㐵挳㉤慤ㄲ㤶挶摡〲つ㈳戹戳㔳敤ㅦ㙣㙦㡣ㄱ㐳㌶㘴㐸㈴挱てっ㌶〴㜳挵愲愹戴捥晡戸搵戵散㉣摦づ〹挳㤱ㄸ㤸昲㑢ㄳ㘲㐱㥡㘱㜵㑢㝥㔰㌶愸㥤ㄶ愵ㅣ搵捤搱ㄹて㉡摤愷ㅣて㔳㤲挱㜵昳㈸摤㔲戸挰〰戱ㅢ愶㈶㡢㍥挲扡戵づ㜸㌲㔸㍤搸挱㡥〴㘱ㄳ㕡㘷㤴愰㤹〴挲㙤㕣〴㜹愷㐳㡣㐲㤰㥡昲昹搷ㅥ攵搹㘷昸晣㜸㑦㉡㑡㠴㑣挴㔰㔷㠲昵〰攴挶愳㤲攴愲挱㈸㔸ㅥ㐸㌶㈹戴㝡愳㍣㥡ㄸ㝤㌴昹㕣ㅦ㌷㜸ㄸ挷敡㈷摢㤴㜱挷捤户愰㑤换㡢敢捣〳㑥戱㕣㉤〹愹㡡㈳㔹㉤㌵昲慡挰㤷扣晥ㄷ㜰㔳挲扥㠴㥢㜲〰㐷㈹㉥㤹㐸敡摣敥搶㍦㠱收㔲挸愱㡦㐰戶㌱昸㤸攰㤶㤳挱戰㤶㍢ち戴て搷搷㉦㉦挸㡢㜳㄰㘹㉤㔹㤴㘵〷㜱ㄷ慦ㄶ㐱㤶摣ㄶ慢㜶戰㜲戰㐲㥢㍤㤶戵摦ち戲㔶〵㡥戰捥㐰攰㘵㌲㌰㐶㍡攴づ㜶㤲㍡ㄷ㐶㜶捦㝤㐱扥愶捥敤〹㡤て㠵昱㕤㥥㠲㔲搸㔵㌰ㄲつ㙥戵㙥㜵㉢㡣晣搲昲搶敦〰㔰ㄸ〲愶㐱㡢㥡㠱㠱㌳㠶昴昲〶づ㠳㤱〹搱搱㜸㈰㤵㌱捡㐱㌸散㠱㌴㜰ㄳて搲搳ㄵ㈸㈱㝦㠳扣ㄴㄶ摤㑢ㅣ戶㜱〴慡戸ㅢ㥢㌲㈷つㅦ㔷㕦㥣捤㑤搹愳愵ㄲ捤㕤昸攷㔶〵㔶㜱㙤㈳㌰㐷㌷㌴㕤挸㤲㙢愲㝤㜷㔵㔳㐱㜸㔱㜰晢㐴㝥扦攱ㄷ攷愶晣挵攰搲㔶愷㈴愱晤ㄲ晥㠸㈵㐷愷捤㥣㜶㜸〹㜵㠱㝢㥦㍢改㔴㑥㍢㜲㕥㥡挷ㅢ㝦戴㘲昵敥㙥㑥㌲㤷㝡て㝦攴愳愶戴搷搰攳㑡愶捤づ敡づㄲ昶㈳㥦㐰ㅡっ㈱㥤㐰㈷戰摤㙢㌷〶㐸㈷ㅢ㥡攸㐴ち㠲㌵㐲㜱㘶㍦㌰㐲㔱㝥〱戴㤲㔸㠲㈳㌹昶晣㐵戰扥昲㜳攴㄰攱㜸て挵㠸㜶〵㔲〹愸㤳㠲㍣扣摥挱换㈰晦㍦㔸㡡戸㜹㐹㜶晡㉦㌰戳昲㙡㌳㡡㉥㈳㡡㕥㘹㐵ㄱ〳戱敦㉢攴捤搹慦ㅤ㌵㍦昴㙢扤晦挳愳收㕤挰㌰ㅦ㘹㡤㈱愸挶㘰㝣捤ㄸ攸㙡㌱〶慥㐱戱㌴〶敥㘶ㅢ挶敢〳㘳㈰昴㜶ㅣ㐲挶昲挶〰愳㜸〹㈶㕦㉣愸ㅡ㜳㘰昰慣戵搱愶㈷㙣㍦慥搷ちて㤱㝢愸㈷㙦ㅣ扥愷㑤慤搹㤳㠶㙢搸㥢㘵晥㍥㔷㐰㙤戹搳戸慦㉤㥢戰挵㤶㈵㑢㘴愳㈵扣ㄲ㤱㍦㝤捤㜳戲戲㕢敡挰㔴昰〴㡥㝡㈵慢㘴捥挳㈷愲昰㠴㤰晡散㠶㥦敥晢换㐳㡦敤攱扤戴㤰㔶㌵〶㠲㍢〹捥搳㜲㐰昸㌶㜶㈵攴㐲㝥㝥㜳〸ㅦ㈲㔹昳㘵㌱㘶戸搲摥昱㜴㍢㑡〶㠴ㄷ㈳捣㠰昸㔶㠳㌱㠹ㅢづ㠱㌱㤹㙦㜲㙣捡捦㤷愴㌳㌰ㅦ㥢戸昴摥㐵〱㐲愵慤捡敡搰慥搴㝥〶愵昳㍥㈷搲㘸て昲㝣挹㐷㔱㕥㙡搶㙡扢愸搵愴㤹愸っ愳㐶㈴愵㄰㘹㈰㠵挴㡦㉣っ晤㑢㈹㌵㠹㠴㤶〷㐸㠸愱㌵〷㜳㜹昲㕦ㄳ〲愲㜶扤慦挳㑦㔵戰㡢挰㘲攴㜵敦昴散㑡慢㌳㔲㑤っ捡捡搳挷㍤㐸挸㘳ち㌳ㄸ愵㤵戹㐷㤱㠸ㅥ㙤〴愹ㄵ㍢㥥㌸㐸㥦ㅤ㠴搸〲挶搶㙣㝡搵㜲昶㥤㑥ㄵ㜷㍣愰㘷㌲㔲㘱㌸敢㤹㡤愳愷㡣挶〵㔵㜳㐱ㄶ㘱㝦㤰慣㌵敡〹㡢愰戳㥣捤㌸㝦㈲捣挷敦㠱㔸㍥㕣敦晡挲收ㄲ敡㌸愷ㅢぢ攴て昶搷㘵〹㡣㡤㔱挹㌱㤰戰㉢慡㤵つ㉥㠱㑦愱㠹戴攷ㄵ扤㥥攴㔸㡡挲㘸㜴挴㔹㕤㙡㡢晥㘷㥣㕡㜲搶㌴㙢㌳㘰摤愰晦㡦㈳㘳㔹晤慦㌰捡㈶㔱㜶㙦㤸攰㡢挶㐸挹戲挱ㄹ敥〸㝣搸〸搳挸㈳戰㉥㤳っ㙥〷愹㈹㝣愲ㅡㄴ㑢〹づて㔷扡昹ㄲ㐴慤㉤㙤摢㥥戶〲㤰㔱㈰敤㐷㄰㐱㙤摢㜳搲慤攷搸捣㝤挸摥㜰挸㉡扡ㄵ慦㘲晡㐳㔳〸敦づ昱ぢ㌳ㄳ㌶捦愸昲㘲戳㔰扢ち㍢搱㝢㍦摡ㅣ㍥〲㠱㝤㔸昸ㅦ㔴搴㤱㌱㠴㤵挵㉣昸戵搱㐰㉣㤰㐴敤攰㕤㘰摥㔳㌵捡昸㐰昵〸扣㥡㍥戳㔶㠵戲ぢ㝣换捤㜷㌱戸㜵戸㡤㜵㌷㍣㍦愲㥣㐷ㄸ㑣㉥攱晥〷戸慦捤㝢搰㔸㌷㕣㥢挷㥡㥤㜹搷㜲摡て㠱搳㤵㡤搲㐸㌲ㅣ㤳摦ㅤ攷昴〷〸ㄱ攷愱㜷㜴攵慥㔸昶㌶〸㍡て㍦摢愶换㙢戸っ㐷搹ち攲摣㥦㐱㔳攵づ〲晣昴㐲㤸攰㡢㐲㝦摥敤㑣㍣㡦㘵㤱〱㤰㑥㘵っ㠰昶㔴晤扤愵愸㕡攱搱㠲㔴㤸㔳扥㡢㜲敥㔲戰摡ㄲ昳㜰搴㤰㐷〸愴㜵〱㄰㍤ち㡦㄰㜲晣㘷搱愰㌶晥㉣㜲摢㡦晦敤㈵挷愷昲㤷敢㡢昷㍦㄰㈹て晤〴㡡昵㤳〴㘵〲ㅢ㘰㈰搲㈱晤ㄴ㡢㤴㌵㤹㈰㠸昰敡ㅥ愴昱晣㈱晣昷慤㍤㙦扣捥攷㥦㝢ㄴ㈹〸㔱搴戸ちち㐲戹㡡愷攲慢㤸㐷㙥晢㔵㝣㘳愹㔵っ㔰㐶㜲㈶扡ぢ搰搷愵㤰㔶攴慡㍣㈴戸愱晣㈹ㄲ愱㐸㌴捣㘲㠰㠸㤵㙤慢㐸愰㉤㜷㕥戶㕤㐰㈲㙡㍢㄰㙤㡦挶ㅤ㐹昸㤶㐷ㅡ㑡扣晢㐸昷㑤㈶昰扦㘶〲昵㤸戵㐳挷敢慡㄰ㄲ㔸ㅢ㍦㡥㙤㉢摢㌳ㅤ〶昵㤵㈷㈳っ敤摦ㅦ㝤㈸愵㠶㘱㈶㔰㐸㘰㥡㤲愲戸㤱捡㤷愳捡㉦扤㕣昷㤲愲〰て挸㈸愸㑣捡㤳㤵㥦㠸㉡㙦挷㐷㔸戲㑥㡡㤷〶昸扣ㄵ㔵㈶㠵捡捡㡦㐷㤵晦戱㝤㜳慤㜲㐴㤰㐱捦ㅡ愹㈵挱攸㤵挷㠰搸〷搹㍣㕤㙢㈶ㄵ㘹㡦ㄹ㘴㔳㠴捡㘸㜱㔹慡搲㕥摣晦㜰昱㐹昴㐱㕣㘷挲慤て㐸摢攰㝦㐶㌸㠰㙢㑥ㄳ㠶㙦攰㡢攷〵挴㤷㕤㕤扥戱㜱挶㍣攲㈲愳摢㍣攰攱㜰㔵㕡㔵㈴〲扢㈰ㅤ散敦㌲㝥昸〴ㅢ戲扥ㅦ㔱㕣㑣攵戵㤱捥戴㠸㡣愵愴㤵挷㈲捣愶捥搶㘹㐶晦ㅣ㤰〳㜹〹挸㠴晥㜹挰㈰昶戲㠱ㄹ〳ㄴ〴㤲换捦㈲愱㍦㐲昰㐵㠰㥣㐲慥㈷ㅤ㘴ㅥ〵攸㡦晥㕦㡡愱〵改㌸㔱㤵㠷愳挱攲㘴愴㝦㠹つㅥ〷攸㠲挷㔶〹㠹㌰愷㍦㠱㥣昸愰㤴㈰㜲搰㈷㔹昰ㄵ㠲慦〲攴㌴㑥㜶挵扢挶㌵㜵愸挲扥㠶愶ち户㐲ち戴慦㠷〹扥㘸㘷〱㙥㙦㙦㌴昳㑣ㅣ㝤挷㡦攸㘶挳〷晢㜷攲〳晣㐵㉥扡ぢ晦晦㠸㈶㉤晣戴晡戱捥晡㈲ㄳ㘸㥣て㝦㉥㌶晢㍣晡攱扡敡挶㈶㝢晣㌸㝥㔹㌵愳㍣㠲㝦捦攲愷㥣挲〸ㅣ㠵㉡㌷ぢ㝦ぢ㘹㐰ㄶ捣㠷〵搴㕤晡㔳〰ち㜱㑣㍣改㑦昳㡤愸㘵晦晡㌷挳〴㕦ㄴ攲昵㉣ㄳ攵戰㜹㌴㈰㜱㉤ぢ㑥㌶つ㐸晣换㠲ㄳ昱〱扦㠵㕣㐵㈲ぢ㠹㐶昵㐴愴愵㤹晢っ㐰㕦㔷㍦攷㐶㜵愷㥥㔱㡡て㤶ㅥ㝣昰㥤晥昴搰㤶昴㈷敦攸㝤收慤摦扤晤昴㥢㥦摥晤昷㜷㥦㝢敥捤扦㍥晤晡扢慦捤散晥捤ぢ㉦晣晡慥敦扦晥昶㝡昳㜹昵攵㜷づ㍥晦昰挸挹㠷㑦㤹挷㙥摣昷昰㝤㈷敥ㄹ㤹扣㘰戸慢慢扢晢扡挱摦㕥㜴晤挰搹㔳慦㈸扦晡搳㈶㐷㤱换攵㠰〲㈰㝡〶戸㙣㌹㡤敦㈰㠱㘹㜰挶ㅦ敡㌴戸摣戳昸㈹愵㜰愳挶昰㤲㠵㜳㠳ㄳ㤰〵挵挶㠲㥥晦〰㈹挹戱㐲</t>
  </si>
  <si>
    <t>㜸〱捤㕡つ㜰㕣搵㜵摥扢摡㝤摡扢搲㑡㡢攵㠰愱㠰〵㤸ㄸ㤰㐷昱㙦㘳㈰㡥㉤慤㉣㕢㈰㙣㈳挹〶搲挰晡㘹昷㍤㙢昱敥㍥昱摥㕢㔹㑡㑤㘸ㅡ㈶㐹搳晣㌴愴㐹㠷㌴㈹㠴愴㑤㘹换㘰㍡搳㈴㙤搳收户㐳㤳搲愶搳ㄲ摡愶搳㤶㈱㘴㍡つ㌴㠱㤹㌶㑤愷㈱敥昷㥤昷昶㝦㈵㍢㡡㍤攳㉢敤㜹昷㥥晢㝦捥㍤㍦昷扣ㄷ㔱㤱㐸攴㌴ㄲ㥦㑣㌱㘶㉥㥦㕥昲㝣慢㌴㥣㜱㡡㐵㉢攷ㄷ㥣戲㌷㍣攲扡收搲㘴挱昳扢搰挰挸ㄶ㔰敦挵戳㕥攱㙤㔶㈲扢㘰戹ㅥㅡ挵㈳㤱㐴㐲㐷㔱捦㌶晣愵慢〵捤㤲㡥ㄱ愰㔵愴搷〰㤸挹㡣ㅥ㥣扤ㄷ攳㑦晢㡥㙢㙤ㅡ㍣ㄲ㡣戲㙢换㤶攱㉤挳摢戶㙦晢昹攱捤㥢〶㌳㤵愲㕦㜱慤㕤㘵慢攲扢㘶㜱搳攰愱捡㙣戱㤰扢搵㕡㥡㜱㡥㕢攵㕤搶散收㙤戳收昶㥤㕢戶敦搸㘱摦㜸攳捥摥㙥㡣㝣㈰㌳㝡挸戵㙣敦㕣㡤㤹攰㤸〷㌳愳挳〷㉣晦㕣㡤愹㌱㈶㠶ㅣ㜳㑡㘶愱㝣㡥〶㡤㤳捡摢挶慣㕣㠱散戰㉣户㔰㍥㌶㡣㘵㌷ㄱㅡ愵㌷づ㡦㠳攲㌹搳昳㌳㔶戱㌸㘵搹㈴㕡㙦㠹㌴戳㕣慢㥣戳扣扥搲摥挵㥣㔵っ慢扤㐴改㠸改ㅥ㌰㑢㔶㡣㤹晥㔲挰户㠹扣㔵昶ぢ晥㔲慡㜴搸戳愶捣昲㌱㡢㑤攲愵㝤㤵㐲㍥ㄶ㔳戱㔸愴㙢㘳愷挵〸㙦㠶挷摤㕣㘶捥㜴㝤㈹㜱〱㕢㍡戵㙤㌸㈱戲昰愶㘵昱ㄴつ戶昴㈲㥢愶ぢ愵㕢㉤户㙣ㄵ㌹〹㤹㌷搴搲㐸㘸ㄲ㤰扥㐶㥣敡㙥挸ㄸ搵ㄳ㑡〰户挲㔹㜴㤲愰〷挰攸〵ㄸ㤸㜱㝣戳㌸㤸㜱㍣㝦搰戱〷㌳收㙣搱搲㈹㌶改〳㔰戱㔷㈱㔱㡤㐳戰㘳㌴㙢㐶戳戳搱㙣㉥㥡捤㐷戳㔶㌴㙢㐷戳挷愲搹戹㘸戶㄰捤摥ㅢ捤ㅥ㐷㥢㙡㑡㜴㜷㐷挳昴敤㕦㜹㘲攳㍦㙣㝣敡挰晢㍦戳昰搵戹挴敦㍣愷㈸㐴㈲㑤㘹㘴昴㐵〰挶ㅡ㠰㠱㠹昲㠲攵昹㈵戰愴㐶ㄲ㍤挰㈶㙢〱㤴㝡〹㑢攲戲敥戹晢㘳昷愷㕦晢搰㥥てㅡ攵扦㜹攲㍦摦晤㈵㐵㜹㤴昱㉥㘶攳㑢〰㡣㜵〰㔷㌷㙦㜱愲散㤳愲晥攰㐸㤱ㄹ搳㉦㉣㔸晡㔲昶戸っ㐰愹敦㠶挳㝦敤搹㍦㡦扦晣愴扡昵扤愷扥昲攰扦扣昴摡扦昵㕥㡥敡摢㐳㙡㡥戹收〹ㅣ挹晡㘹摦㍡扣㤹㝦㘷ㄶ㜳㐸戹扤挳㝥愳扤㘵㑢㝥挷㘶㜳㥢ㄹ㈷㍦捥昶㜰㤱〰扤昶ㅤ㠵㜲摥㌹㈱愷慤搷ㅥ㉦㜰ㅢ㔲攸户昱〸㈴㐶捡㈹㝢敦㈲㔴㑤㉥㌸㤸㙢敤㡣攵晡㄰㔱㝦愹㝥㕡㉦ㅦ㌵㍤慢㕥ㅣち挷ㅥ㜵㉡攵扣昷㜳㥤㉢愷㝤搳户㉥㙢慤慢て搲搶㙤ㅡ攲㙢㜹戲愴㉢㕢扢ㅤ㌱㡢ㄵ㙢㘴戱㄰㔴㕦搱㔲つ㐱㜶㘶㤷慦ㅤ㜷慤晢㙡戵㙤㉢ㅡ㠱扥㕦㤰戱摢㜶ㄹ㔴〵敢ㅡ捣捣㌹㥥㔵㤶攵つ㤵づㄵ㜲挷㉤㜷摡愲戵戰昲戲搵搷戱㉡搴㈶㐳〷换搸㈸昴㐳晥敡㐶㉣〹㙤㤵昳㔶ㅥ敢㥤〷㤵㤷㘶㈸㐷ㄷ㌷㌵〹收㐴挵愵㑤攸㜱㈷㔷昱㌲㑥搹㜷㥤㘲㜳捤㐸㝥挱㠴〶换摦收攴慤㤸愴㐸〰㔵愴慢㑢愹挸㜵㥤㔴〱挷昶愸㉣ㅡづ〹㔵搲捡㡤ㅢづㄱㅢ㜷㔴㌲戵㤱㤱㘹㌸㘴㙣㝦晤㡡㉢㘹㍣㠴㙣扤㜹挵搶ㅤづ㈹㍢慤㙢ㄶ扣攱㈹昰〷㝣㈸㕡㤴捡攸㠶攵㠷慣㥦换㌳慣戴㠱㉢㜴づ搸㝡〵愲挹戰戵戳㜷㝥ㅢ㐷愳〳攱敥昷㉥㐰㈹敥㌷换昹愲攵慥攸摡㈸慥㐸㕦㐱㜰㈵挱㝡㠲㐱㠲慢〰攲晦ちㅤ户㉣㐵愹㤶搵愲㕡㡡㥦㈸攴晤㌹㘳捥㉡ㅣ㥢昳㠱㠳㑢㤴㐸㤰摣晢昱晢づ㝥㕦㠰㑦昴捦昴戲昴㌵〴ㅢ〸慥〵㐸㈶㈳挶敢昱㡣ㄸ㐹扤㤱㡦敢〰晡慢㠶㝡㌰㌸㤹挹㐸㥣戶攴愷㌷㤵㜴挴戴㔸㘶戸㑥㕥扣㠴㜱扤慥慥㑥搴搸㙦㝡㜳㍥〵㜱挵㑡㌱㡡搷㜳搰ㅢ〰㝡㠷〰づ散户㡡㄰攳㜳攵㜵挵㘹㑦㙢愶㉣㜴㘶摡慣㍢㑤摦挵愵改愵㜲㙥捥㜵捡昰㐶挷㑣摦ㅣ挹挱㠵昱㤴㘹㤴㈶㥤㑣挵㌷㑡晢ぢ㜸昴㤶愶慣㜹换昴㌳㔰搳㝥慡㌴〹昷㐷昴攸㐴㝥㌱㕥ち㍣㤷㌱换换㘹扡㌸ㄳ㔰㑢㡢〶㜲搰戳扤㈵㉡ㅡ㙢搱攷搰摤愵㐳㈶㕣㈴㕦愳搱㤰昴ち㜲散㤹ㄲ㕣戵㜷㌲㉣㘱㠴戴㘴ㅢ㐶改ㄱ㐴㌰㔲㠴㈷〷ㄶㄴ㔶㌸ㄶ挲㔶〹㍡散ㄷ㡡摥㜰㐸摥攱㌱〷㉥戰㈵晥㌸挹㙥ㄸ㌸㘰挶㡡捣㙡ㄵ㜴㔲昱㘰㙥㌶ㄸㄶ㑢搹攷㍡㤵㜹晡㐹攷㙣ㅣ㙥㐹㙦〲㜸攴搵摦扢昹摡㑦㍣㜹㍡㝣㍥〰ㄱ㤲愴改㐶㘹㥥㜷ㄶ昱㤰愴摦㠰㐷㜲愵扡㌸ㅤ慣㡥㥡㜶ㄹ㜷㑥慥ㅢ㈵散㜶挶戵挴㍦㑤㐸㘱㘹摥㑡㤵敥㜰摣攳戳㡥㜳㥣捣敦㤳㤲㌷㘷㔹㍥㥤扥㥥搰挷㘵㕥㈹搵搵搵攴捥㌵㜸㠷㜴ㄷ㡤㙤〰愹㤱㘲㜱戰㍡愲㘷㙣〷慡ぢㄶ挵搸㠱捣㠰㜸㠸㠳戴㐹挵攱㠵敤挳㡢㐵㙦㔱㝤〳ㅢ愷㐷㜶㙡挳㔳昱㜷昷敤摣晢搹て慦㕦㜷敡㥥ㅦ晣㠱晡㝡㔸搱收晡搱攳ㄳ㐷㜴㈷㌲晡㐶㠲㥢〸㙥㈶㜸ㄳ㠰晡㉡扡㔲㑤ㅤ㠴扣㝦ㄱ㠸扡戲㜹㌳摢散㈶搸〳〰㘵㈳挴㠷慥ㄹ㐵搱挸〰戴敢ㅡ㐵敦㤲晡㐶㡦ㄱ散〵㔰㜴㈹㈹㤹ㄱ㍤づ戰㉣㝢㈹㤷敤散㥤〰㌶愹㔷愸㔳昴搵挸㘲㑤㤲㙡ㄲ㔱㤳㠰敡㔴㐸㤳㌶㘲㍤ㄹ㔶戴昹戵㜴㘷㠵㔸㔳ㅣ㘴㥡㘰㠶攰㌰挱ㄱ〰昵㜸㐸㉣㙡㕢扡戲㜵㘲摤挹㌶㜷ㄱ扣〵愰㠱㔸㙦㈵㡥㡡㌹ㄹ㔱㜴㤵㠵㌸昷㄰㤹〵㔰ㅣ㈵㈰捥㔱攴㤶㈵づ晤敢㜶攲攴㠰㑤敡ㄵ敡ㄴ㕤敤㑥挴昹攸㜲挴昹㐸㔸搱敡㤵挷㘹攳㕡戵㡣㕣㡡㙡晥㑡㠳㈷挴㈹つ晢㜰戹攰㝢㍤昶㐸挵㜷挶ぢ晥㤸攷昷摡〰挸㑡㤷换挴戴㌷㜴ㅡ戲㡦ㄴ慣ㄳ㌳㤰戳昵敤㔵戸㉦㘶㉡㥥敦㠸〲扤戲扤㝥捣㌹攰昸㘳〵㙦扥㘸㉥㙤攸㔰ㅤ搴摣㌱㘷㤵攱㙢扡㜰㌹捦搴挸㤹㥦户昲ㅤ搶㌸敤㔴摣㥣㌵㌱㜶㈱㜸慢㉡戰〴ㄱ㈸ㅢ搸〱㜵敤昲摥㔹〳摤改戱㐴愱愰搴敡㥣ㅤ愳㠸晥㙡〳㕣〳㍣㈳㤸ㄵ㠷㕤㤷㤱挵㤹㡦搳〷㕡昹㤰㌴㜸挰㤴㠴愴つ挶〶戸㔴㜸挵㥡㈸㝢㠵扣㤵っ㑢户ㄵ捡㝤㘱昶㘰挵㙦慡㌱ㄷ〷挲ㅡ攸搱㠳㘵㌰㍦㘷扡昹ぢ㠱㉦搸ㄸ㔲挰ㄴ㘵攰㙦㜵愴づ㠶㠹㐴㕥愹挶摡㕥㜹〰攲敥〰㑤㕡慦挷戳愳㔹慢〹㈴㌲つㄷ㠸㝥戴㑦㤱摣㌵㜴㠲愵摢㉣戳㉣㕣㤸昶昳㘳搶㐲㥦戴戰㜰挴ㄱ愸㈹㕡〳捤㐵昱㙥戴㍤㌲敢㌹挵㡡㙦昵搵㜲㈲敡摡㥥戲㡡㜲捦敦慤攵づ攵㝣㕣㤷㙢攳昱愲㜷攱㜰〸ㄴ㠹㠵㕣㔲挲㈷㘳㠵挳摢扣〹㑡搱㉡戹ち扦捤㤶昴晤摤敡㘳て㌳㍤扥㍢㔲捤㈴㤹㈲昱㐱っ㝦昶户㍤㑡搲㐰㌵〸ㄱ攸㌸㔱㕦扤㔵ㅣ㉦㕡㈹㕢㌴ㅦ愲㈹㡣搱昵㔳㜴㡡〸愰晡㠵㥣㔹㉣㉥昵搹ㄳ攵㕣戱㤲户㈶捤㔹慢㔸搵摡㡥㕢扡㐰昸㈵㔱收㠰㔷㉢搰㈵扣〲㑦㈰搴㕣扤㕢慥㕡搱㐵昴㍣挸㉡㐶ㄷ㘳㈴戵㡢ㄲ㔹挳㡢摤㑦㝤戵愶㕢戱愶ㅥㄸ㤲搰㈷㔴㕢ㅢ㡡㍡㡤搷㡣摡敤㕣㈴慥愱搹愴㌳改㈰㜲㤲㙦㐰敤㉦〴愸ぢ㐶慥㠴㑤㠶㘱慣搶挴㠰㔶㐸慦㥣づ㥦て㠴捦摤愴㍦㌹挰㕢㜰敢〵愵挱ㄵㄱ敢㉦㑡㤰摥㙦㍦㌵㔸攰㍡捣ㄴ晣愲搵㘳㑢扤攴ㄳㄴ〹㔲戳摢㥥㤹㠳戳㍦㤶戲昷戹㠵㝣戱㔰戶攸㠶㈰㤲挷㜰昳愴㜵っ㌱愷㐳㡥㔷攰㝢㡤㤴㍤攳㥡㘵㙦㥥㜷扡摣搲㥡愶㤲㌰㉢㙥㡦ㄶ捡㄰愰㘰㑥收晢敤改㌹攷〴㕥㡤㔴㑡攵㝤收扣㜷㐱㌰㡡昱㠴㈰〵㔲ㄵ㔵搱愸㑡㐴ㄳ慢戵㔵㜲〵愳㐳㄰搹㡡㘱愳〴㈱扢ㄸ慦㔸㐱㘶挹愹㌰敡㐷㤹攵扡㥡㕥㉣㜴っ㌹搴摥㉤㔱て㙢㥦㝤㉡〰户散㍢㍣㔱㡦ㄵ晦㑣慦㠵攲㡣戰慣㘰づ攴㘸搴〲㔳慦㐳攳扥攰戸㄰挷搳愳㠵敢㉣戵ㅥ挱愴㉤㙤㜸ㅡ㘱㐱搹㥣搹㜱㠴っ㝡㈱晣㔰扦〸戵㐰敦昶〵〵㍡㜵㈵戳攸㠵㜵ㄹ愷㔴㌲㜹扣㜸㌴愷愱扢慤㠴㜸搸搰㈶摡〶㤰㌳ㄸ愲捣㐵愰捣㐵㐱挱㈴㌳搸㉣㜹㡥攵ㅣ㌳摤㠲㍦㔷㉡攴ㄲ㉣㌰㈰㝣㐱㥣㑢ㅣ㈱〹㙦㠰愰㑣㜲㌸攱慥戶㠶㜵㠲㐸〴搸㍤㡣ㅢ〴㐹㐷昶攳昴㐶挵㡥慢㔵㐶昲㜰㝣㌵晤㕢㝤〲㈰捥〸ㄸ㔴㍦㈰㔲㠳ㄳ〶㡣㈸㈲挵㙢㈰慢昵㘲㤸㘱㈱挶ㄸ搷㡡挱ㄵ㥥搹攴愴㘳收挷昱捥挰㜱扢挳搷㤸〹戰㤶㙡挵㑤㌳愰㤶挱捤ㅦ㔱敥〵昸挲㙥㠲㠸㘹㠴慡㘲っ挵ㄹ〱て㐹㥢㐸㍣摥㤳攸㌴搷㐴㜵慣つ㘱攰愱昱挵散㐴摢昸㉦摦扥ㄳ摡㤵摢敡〲搴㑢〴㙦〳㔰っ搵㜱㍦㉤つ㝥㤱つ㑥〲挴ㄹ戱㘹㤵㤲㘵㠳㑦ㅣ㍣㕥㘲㔰㉣㔱攲㜶攰㜲ㄸ〸㤵㈱戸〶㤲ㄸ㍤㠹㈱づ㝢㍦挰㕦㍦昳捣㉥㍣㈲㡡搱㥤敡晣㡣换㈴㤳㈲昰㙦㐷㔶搳㉥愸㥤〰ㄲ㝥㤵㐰愸㝥〷㡡㘰㠹㕣㑡㝥ㄹ㔹㤸ぢ㜵㈳㥥扣㤸㔴㔳〳㈷攱㑥扦ㄳ㘸戶㘲㔸㘴㍤㥢㠰㠷㘷㜲捦ㄴ挳㈷㠳㙣慣ㅦ㈴攰摣攲㈳扣ぢㄹづ挶挸捡㔵昸〵㘹㔹㑢愶摥㡣〶戴㘶ㄱ㠹㜰挸摣㉤摡㔳㤱㉦搴愰晡㍤〰㙡て〰ㄵㄳ㔶㈹戳敡昷㈲㝦收㠳捡㠸つ昶ㄵ搱扦ㅡ㘶㔸㔰㘳〰㔵攲㈲㡢㤵㤳㐱晡㝤〴敦〷㔰っ摦㜴㘸昰〱㌶昸㈰ㅢ㌰愰挳ㄳ愰㝦つ愰挶戴〹ㄴ慡摤ㄸてち㤹昶㈱㌶㝣〸㐰㑤〱㤰㘹挶㠷㔹挲㕤昲搷昱挴〲㠵㙤ㅦ㐱㤶㌴㘴晣㘵㜹戶㝤㌴㙣挵〰捤㔹戳敤㌰ㅡて攲ㄷ搱扦㐱㔰㘳摢挳㈸㜱㑡挶㜸捥㠶㙤㜷愲㕤挰㌶挶㕥戸昲㔶愳愷敥〲㕡搸昶㥢慣㘷㑣愸捡㌶敥㔹㝦〲攰捣㙣㘳散㠸㥣搲扦ㄵ㘶㔸㔰昷〰㔴挹㡢㙣㤵㙤㡦㈰慢ㅦ〵㔰㔹㠰づつ㍥挹〶㡦戱挱㔱〰㘱摢愷㤰愹戱㉤㠷㐲戵㕢㠳慣㝤ㅡ㘸晤摢〰㜱摥昸捦㍥挶㤰㙥〸晣搰ㅥ㝡ㄷ搹户㔷捣㈲摥晥ㅦ挴摤挳㈷敡㐲㌰㌸戱攰〶搸晡㘶戸昹戵〱挲㈷戲㠵㕦戸㥢㌱敦㔶ㅡ㌴户つ昷收戱攵敡㙥㠸挹昸㕢㄰㠵㍢扢㔹㜸㈲扡ㄷ昸搲㈱㥢挵㡢㈳㤴㈸挳㐹晤ㄹ㐲ㅣ㘹㐶㘶攴〸晤㉥㌲搵愴ㄸ㐳㘸挳挶㜹摦㔹挱㔱㙢戹㕣戱晦㐰摤慣搰㠱ㄸ㉡昲㙢㥦㑥昶愸搹㕦㝢㥣搳扢㥤搶愰攸捡挹捡㝥㍦捣㜰㍢㜱㥡攳㌳㝡〰㌱㌴㐲搸〸扥挰戴扦㠴慦㉢㈴换㐰㝤㤰愳挱〹慡戱㘸挷挵㠵㌲搶晡㙡慥搶昷㜲っ搵戳戶攵㔵愸㜴㘳つ㕤㡤昸っ㔸戴㙣㝦敥愰捥ㄵ昶㘱㌲㥥〰㔸㝢㕢㈱攷㍡㥥㘳晢㠳搳戸㐷っ昲攵戸㡤ㅢ攵㐸㝣ち㈳㜶㥣㤳ㅢ㡢㤵昹愱㡣㌰㍡㜹扣散㥣㈸换㙡攲ㅥ扦ㄱ㄰㝡㜵㜷㜳ㅡ摥㌳㈵㕤〳㉡愶改㤶戰戳㝥ㄲ㈰搵㤵愶㕤㘷㑡搳戶㌳愵㘹挸㤹搲㈷㠳㘷愴晦㝥㘴㌸㡡ㄱ㈲捥搹㈳晤㜶っ㐵㙥ㅡ愷〰晡㌲愳搹〶捦摦㜸ち戸㕥攰挴户㤹挲扢㜵攳て㠱戹〸㤸收㉦㠷搲て〰捤㔱敡摦搷攸㍦㐲㔱扤〳㠰ち㉡愹㙥〱ㅤ㈹㐰㠱㈰㝣㡥㌸〸〲扤〱㈱搴攷㤱愹㈶昵㑥攴摡戱て〲㑢㘱搰㝦捣敡㜷㜵㙣昳㥥㉡昶㑦挳っ愷㔳㌴挷㍣慣㙡っぢ攰ㄱ㐱㍥㘲晣ㄹ挰戲㝣㔷愳㘸㐶摥㌷昳㡥㤶㕡㜸昷㐵㘴挰㍢㕡㘵愶㌴㉤㌳㔳㥡㘶㤸㈹㑤㔳捣搴㑦㉢㝣㝥㜸㐷摢捤つㅡ㕦〲㘸攵摤㤷㠱㙢收摤㔷㠰改挰㍢ㅡ㝦㡥愲搳〴㜴つ昴㕦〰㈸㥡晦㠰㜷㌷㠱づ㜵摥㍤つ㍣㜹㐷㤷㐰戸搴愴挴攸〲戴㘳㘹搹㠵㜷㕦㘷㌵㉤㝢㝢ㅢ戱挹愸搱㝦ㄵ㔶ぢ敦㘸㤳㠵㜷摢戱㠸㉡敦㌴㘵㤶攲愹戶㜶㘴ㄳ㉤戳戰改㥢挸㠰㑤㡦戰㌵㔲晡㔱㜹㈰昳挹㙡㠶愶㤷愹晦㔳〰攷㠷㑤㥦挶挸㐲攰㔳挸㘸捡㤴愶ㄸ愵㘹扥〵㝦㌱㔱㤷㄰㝣ぢ㐰搱㑡〸㜹㥥㐳㠶つ昸㑢㔷愹慣㐴㑦〳愳㙢ㄸ㔶㔳㌳换㤶晦ㄱ㤹㔴㔷㥣捡攵收攵㕦㍤㌴㐸昹㄰㑣㐸搳攷㍢㝢昱㌹捥㔲ㄴ晤扢㜰戱㠹㡢散挷愲㌷慤㙥㉣ㅡ㘸㕥づ昸㡢㙦〴戳㝥㠶㜱㐸㤳扡晥收㠸敢昱搳摦〶㔰搴㌶㝤㉣㙤㈳搸㑥戰〳㐰㕤㡤㈹㍢扥㥣扤㉡慣㘸㝢㌹晢㌹㜶㘳晦攷〱㙡搴慦敡㈷㈵捡㠷搵㌵っち㘹慡ㅢ愱晥ぢ挸愴扡ㄴ搵〳㌹愰慥挰㌴摣戶慣昴㐵㘲㈸㕢㥤㔶扡㙥戹㤵㕥ㄲ㔶戴扤ㄹ㝤㥡挳攱愷扦〷㔰㕤愹ㄲ〹㈳戶改㜸㔰愶㘴㠱㉦㈳㠳〵㔲㌰㘴㠱〳㡤ぢ晣㍥戰㡡㘷戰搳〲晢㤶㕢㘰㉡慣㘸㝤㍢㤹收昹㤵㐹晦ぢㄹ晤摦〴㍦〴㐸挶㜹㐶㙦㔸晥㐰〵㔱㤴晡㜷㜳晤㘸ㅥ户改㌴昴搸挱㘷㙢㍣㔶昲㌲慡㈸ㄶ户ㄷ〱ㄵㄷ㕦慥㑤㈲㐶㠸㌰ち扥ㅢつ敤ㄳ㘲㠷扣搸㔶慦散㕡㑡散㙣搸〷㕤摣攱扢敤〹て㤱挸㝣〲㥦㠳昸晣㈰昲㐲㜰㝥攱〳挵㈸㝥㘰㉡摦㈰㐶㍢扡ㅦ昴㉢㕡慦昸つ攱搶㍡㍤慡㈱昷㈸攳㌰慢㜳㝤㡤晦挱㘴昵捦ち挴摦昱㄰㤷〴摦挵㐴扥戴昵搲搳㕣㉥㘲㍤ㄱ晤扦㜸㠸〰㉡搹〳㙥㡦晡晦㠸攲扤㑥㐰㈴㑥㠹㙤摤ㄴㅤ挱㜱昶㘸昹昰慡愷㠷㍢㥤㜹昸㑦昶扣戶敤敥㤱昴昳㈸挸㤱㝡つㄹ晤ㄳ〲㑥㥤㔴ㄴ㍣ㅥ㉢捤戵㐶搵改㥦㜴㕡㕢ㄴ攲搲戲㌶扥挲㘸㔸㥢愲㡣㜲㝤戵ㄹ㈹㕣㌲愳挱㤶摤〴〹㠰愴愲㈴㌵捣昸挳㡥㌳昶戰㍤搵㔱㥤ㅡ㈹愲敡搴㔰ㄴ扡挶ㄹㄵ愵㐵㘴昳㔵っ㐹攵昱㈶㈰ㄲ㔱㐳㔱㠲愴攲㤵戰㘲㤷㔴㈸㐵愹㤲㡡ㅦ㠴ㄵ扢㠱搰㙢㌰㔱㥣散㌸敢㜳㠲づ慢扤㍤っ愰慦㈲愳㌹㠶㕥ぢ㐸㘶昲愷挸㉡㔹摤㑢㉤晢㈱晢愴攲㝢㉤晢㈱㑢愵攲㍦ㅡ昷戳㡥㔳㤰㠵㜲挴㉥㘵㠹摣挳㍦扥㕥〶慣㑤㐸㑥㐹昷敦戶㑣㐸敥㐹挵㡢㉤ㄳ㤲愳㔲昱㥤挶〹慦〴㔶㤱㠳㌲攱㝡㤶挸㍣晣攳㜳㐲挰敡㠴晤愴昴ㅤ挰㐶ㄷ㔵敥㘸晥攸搱ㅦ昵挷〶㉦㡢摤戹愷昷攱攷扦昱挲㐳捦扥㜵搷扦晦昸攳ㅦ㝦昶挵㠷㥥昹昱ㄷ㘶㜷㍤晤搸㘳㕦扢攵㤱㘷㕥㔸㘳㍦ㅡ晤散㡦㈶ㅦ㍤戹攵昸挹晢散挳㌷散㍢㜹搷扤户㙦㌹㜴搱㔰㔷㔷㜷昷挶㠱扦㕣㜷㕤晡㤷敥晢扣晡昲㍦㕤㔲㔶㐲㕤㑥㝢ㄵ㈷㐷攲㠹㑣㤳捡㜲㌴慦㐶㐶㕦〳㤰㡡昶㤳㑡攷㜵㉤㐲㜸㑣慦㌷㘰㈶㈶晡㡤㘹㌲㐰搶㜲㉤㌲晡昵〰㔸ぢ〹㜸㕥搷㈲㍣挱昴㝡㈳㘶㘲ㄲ扡㤰㌷戲㤶敢㤰搱搷〳愴愲㘹㔲㡥挸㔴㑣㤱㕣挲敤攷㐲㙥㡦〲㡦㈳愰㐸㐲愹昸㔶㔸㈱㉥昱㈶㘰搳摣㙣搸㥤㍢㤴㔶㝦摦搲㥤扢㤶㡡扦㙢散晥〶㜶攷晡挲敥㕣㤴戴晡摢㤶敥㕣愸㔴㝣戳戱晢㔶㘰ㄵ㤷㈰㠷㜰ㅢ㑢ㅣ㔱㑡摢㔹㘲〳㈹敤㘰㐹ㅡ㘰㍢㌵昳㡦㝣㐴㐹㐳㘲慢㕥㡢㘰愵〳戱㔵㔷㠱搸㥥晦〷ㅤ昹㕦ㄱ</t>
  </si>
  <si>
    <t>Yes/No Decision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</si>
</sst>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409]* #,##0.00_);_([$$-409]* \(#,##0.00\);_([$$-409]* &quot;-&quot;??_);_(@_)"/>
    <numFmt numFmtId="165" formatCode="_(* #,##0_);_(* \(#,##0\);_(* &quot;-&quot;??_);_(@_)"/>
    <numFmt numFmtId="166" formatCode="_(* #,##0.000_);_(* \(#,##0.000\);_(* &quot;-&quot;??_);_(@_)"/>
  </numFmts>
  <fonts count="8" x14ac:knownFonts="1">
    <font>
      <sz val="11"/>
      <color theme="1"/>
      <name val="Calibri"/>
      <family val="2"/>
      <scheme val="minor"/>
    </font>
    <font>
      <b/>
      <sz val="11"/>
      <color theme="1"/>
      <name val="Calibri"/>
      <family val="2"/>
      <scheme val="minor"/>
    </font>
    <font>
      <sz val="11"/>
      <name val="Calibri"/>
      <family val="2"/>
      <scheme val="minor"/>
    </font>
    <font>
      <b/>
      <i/>
      <sz val="11"/>
      <color rgb="FFFF0000"/>
      <name val="Calibri"/>
      <family val="2"/>
      <scheme val="minor"/>
    </font>
    <font>
      <sz val="11"/>
      <color theme="1"/>
      <name val="Calibri"/>
      <family val="2"/>
      <scheme val="minor"/>
    </font>
    <font>
      <b/>
      <i/>
      <sz val="11"/>
      <color theme="1"/>
      <name val="Calibri"/>
      <family val="2"/>
      <scheme val="minor"/>
    </font>
    <font>
      <u/>
      <sz val="11"/>
      <color theme="10"/>
      <name val="Calibri"/>
      <family val="2"/>
      <scheme val="minor"/>
    </font>
    <font>
      <b/>
      <sz val="10"/>
      <color indexed="81"/>
      <name val="Arial"/>
      <family val="2"/>
    </font>
  </fonts>
  <fills count="5">
    <fill>
      <patternFill patternType="none"/>
    </fill>
    <fill>
      <patternFill patternType="gray125"/>
    </fill>
    <fill>
      <patternFill patternType="solid">
        <fgColor theme="2"/>
        <bgColor indexed="64"/>
      </patternFill>
    </fill>
    <fill>
      <patternFill patternType="solid">
        <fgColor rgb="FF00FF00"/>
        <bgColor indexed="64"/>
      </patternFill>
    </fill>
    <fill>
      <patternFill patternType="solid">
        <fgColor rgb="FF00FFFF"/>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4" fillId="0" borderId="0" applyFont="0" applyFill="0" applyBorder="0" applyAlignment="0" applyProtection="0"/>
    <xf numFmtId="0" fontId="6" fillId="0" borderId="0" applyNumberFormat="0" applyFill="0" applyBorder="0" applyAlignment="0" applyProtection="0"/>
  </cellStyleXfs>
  <cellXfs count="58">
    <xf numFmtId="0" fontId="0" fillId="0" borderId="0" xfId="0"/>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0" fillId="0" borderId="0" xfId="0" applyBorder="1" applyAlignment="1">
      <alignment horizontal="center"/>
    </xf>
    <xf numFmtId="0" fontId="0" fillId="0" borderId="5" xfId="0" applyBorder="1" applyAlignment="1">
      <alignment horizontal="center"/>
    </xf>
    <xf numFmtId="0" fontId="0" fillId="0" borderId="6" xfId="0" applyBorder="1"/>
    <xf numFmtId="0" fontId="0" fillId="0" borderId="7" xfId="0" applyBorder="1" applyAlignment="1">
      <alignment horizontal="center"/>
    </xf>
    <xf numFmtId="0" fontId="0" fillId="0" borderId="8" xfId="0" applyBorder="1" applyAlignment="1">
      <alignment horizontal="center"/>
    </xf>
    <xf numFmtId="164" fontId="0" fillId="0" borderId="0" xfId="0" applyNumberFormat="1" applyBorder="1"/>
    <xf numFmtId="164" fontId="0" fillId="0" borderId="7" xfId="0" applyNumberFormat="1" applyBorder="1"/>
    <xf numFmtId="0" fontId="0" fillId="0" borderId="0" xfId="0" applyBorder="1"/>
    <xf numFmtId="0" fontId="0" fillId="0" borderId="5" xfId="0" applyBorder="1"/>
    <xf numFmtId="0" fontId="0" fillId="0" borderId="7" xfId="0" applyBorder="1"/>
    <xf numFmtId="0" fontId="0" fillId="0" borderId="8" xfId="0" applyBorder="1"/>
    <xf numFmtId="0" fontId="0" fillId="2" borderId="1" xfId="0" applyFill="1" applyBorder="1"/>
    <xf numFmtId="0" fontId="0" fillId="2" borderId="2" xfId="0" applyFill="1" applyBorder="1" applyAlignment="1">
      <alignment horizontal="center"/>
    </xf>
    <xf numFmtId="0" fontId="0" fillId="2" borderId="3" xfId="0" applyFill="1" applyBorder="1" applyAlignment="1">
      <alignment horizontal="center"/>
    </xf>
    <xf numFmtId="0" fontId="1" fillId="2" borderId="1" xfId="0" applyFont="1" applyFill="1" applyBorder="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xf numFmtId="0" fontId="1" fillId="2" borderId="6" xfId="0" applyFont="1" applyFill="1" applyBorder="1"/>
    <xf numFmtId="0" fontId="0" fillId="0" borderId="3" xfId="0" applyBorder="1"/>
    <xf numFmtId="0" fontId="2" fillId="0" borderId="1" xfId="0" applyFont="1" applyBorder="1"/>
    <xf numFmtId="0" fontId="2" fillId="0" borderId="6" xfId="0" applyFont="1" applyBorder="1"/>
    <xf numFmtId="0" fontId="3" fillId="0" borderId="0" xfId="0" applyFont="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2" borderId="0" xfId="0" applyFill="1"/>
    <xf numFmtId="0" fontId="0" fillId="2" borderId="4" xfId="0" applyFill="1" applyBorder="1"/>
    <xf numFmtId="0" fontId="0" fillId="2" borderId="4" xfId="0" applyFill="1" applyBorder="1" applyAlignment="1">
      <alignment horizontal="left"/>
    </xf>
    <xf numFmtId="0" fontId="0" fillId="2" borderId="6" xfId="0" applyFill="1" applyBorder="1" applyAlignment="1">
      <alignment horizontal="center"/>
    </xf>
    <xf numFmtId="0" fontId="0" fillId="0" borderId="0" xfId="0" applyAlignment="1">
      <alignment vertical="center" wrapText="1"/>
    </xf>
    <xf numFmtId="0" fontId="6" fillId="0" borderId="0" xfId="2" applyAlignment="1">
      <alignment vertical="center" wrapText="1"/>
    </xf>
    <xf numFmtId="0" fontId="5" fillId="0" borderId="0" xfId="0" applyFont="1"/>
    <xf numFmtId="43" fontId="0" fillId="0" borderId="0" xfId="1" applyFont="1"/>
    <xf numFmtId="0" fontId="5" fillId="0" borderId="0" xfId="0" applyFont="1" applyAlignment="1">
      <alignment horizontal="center"/>
    </xf>
    <xf numFmtId="0" fontId="5" fillId="0" borderId="0" xfId="0" applyFont="1" applyAlignment="1">
      <alignment horizontal="center" vertical="center" wrapText="1"/>
    </xf>
    <xf numFmtId="165" fontId="0" fillId="0" borderId="0" xfId="1" applyNumberFormat="1" applyFont="1"/>
    <xf numFmtId="49" fontId="2" fillId="0" borderId="0" xfId="0" applyNumberFormat="1" applyFont="1" applyAlignment="1">
      <alignment vertical="center" wrapText="1"/>
    </xf>
    <xf numFmtId="49" fontId="2" fillId="0" borderId="0" xfId="0" applyNumberFormat="1" applyFont="1" applyBorder="1"/>
    <xf numFmtId="0" fontId="1" fillId="0" borderId="0" xfId="0" applyFont="1"/>
    <xf numFmtId="0" fontId="0" fillId="0" borderId="0" xfId="0" quotePrefix="1"/>
    <xf numFmtId="43" fontId="0" fillId="0" borderId="0" xfId="1" applyFont="1" applyFill="1"/>
    <xf numFmtId="0" fontId="0" fillId="0" borderId="0" xfId="0" applyAlignment="1">
      <alignment horizontal="center"/>
    </xf>
    <xf numFmtId="0" fontId="0" fillId="4" borderId="0" xfId="0" applyFill="1"/>
    <xf numFmtId="49" fontId="2" fillId="0" borderId="4" xfId="0" applyNumberFormat="1" applyFont="1" applyBorder="1" applyAlignment="1">
      <alignment vertical="center" wrapText="1"/>
    </xf>
    <xf numFmtId="49" fontId="2" fillId="0" borderId="4" xfId="0" applyNumberFormat="1" applyFont="1" applyBorder="1"/>
    <xf numFmtId="49" fontId="2" fillId="0" borderId="6" xfId="0" applyNumberFormat="1" applyFont="1" applyBorder="1"/>
    <xf numFmtId="43" fontId="0" fillId="0" borderId="0" xfId="0" applyNumberFormat="1"/>
    <xf numFmtId="0" fontId="0" fillId="3" borderId="0" xfId="1" applyNumberFormat="1" applyFont="1" applyFill="1"/>
    <xf numFmtId="0" fontId="0" fillId="4" borderId="3" xfId="0" applyFill="1" applyBorder="1"/>
    <xf numFmtId="0" fontId="0" fillId="4" borderId="8" xfId="0" applyFill="1" applyBorder="1"/>
    <xf numFmtId="0" fontId="0" fillId="0" borderId="0" xfId="0" applyAlignment="1">
      <alignment horizontal="left"/>
    </xf>
    <xf numFmtId="166" fontId="0" fillId="0" borderId="0" xfId="0" applyNumberFormat="1" applyAlignment="1">
      <alignment horizontal="left"/>
    </xf>
    <xf numFmtId="17" fontId="0" fillId="0" borderId="0" xfId="0" applyNumberFormat="1"/>
  </cellXfs>
  <cellStyles count="3">
    <cellStyle name="Comma" xfId="1" builtinId="3"/>
    <cellStyle name="Hyperlink" xfId="2" builtinId="8"/>
    <cellStyle name="Normal" xfId="0" builtinId="0"/>
  </cellStyles>
  <dxfs count="4">
    <dxf>
      <font>
        <color rgb="FF006100"/>
      </font>
      <fill>
        <patternFill>
          <bgColor rgb="FFC6EFCE"/>
        </patternFill>
      </fill>
    </dxf>
    <dxf>
      <font>
        <color rgb="FF9C0006"/>
      </font>
      <fill>
        <patternFill>
          <bgColor rgb="FFFFC7CE"/>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22</xdr:col>
      <xdr:colOff>227479</xdr:colOff>
      <xdr:row>2</xdr:row>
      <xdr:rowOff>3921</xdr:rowOff>
    </xdr:from>
    <xdr:ext cx="1876425" cy="3709092"/>
    <xdr:sp macro="" textlink="">
      <xdr:nvSpPr>
        <xdr:cNvPr id="2" name="TextBox 1"/>
        <xdr:cNvSpPr txBox="1"/>
      </xdr:nvSpPr>
      <xdr:spPr>
        <a:xfrm>
          <a:off x="16857008" y="396127"/>
          <a:ext cx="1876425" cy="3709092"/>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100"/>
            <a:t>Cable = cost</a:t>
          </a:r>
          <a:r>
            <a:rPr lang="en-US" sz="1100" baseline="0"/>
            <a:t> of the bundle + premium cable</a:t>
          </a:r>
        </a:p>
        <a:p>
          <a:endParaRPr lang="en-US" sz="1100" baseline="0"/>
        </a:p>
        <a:p>
          <a:r>
            <a:rPr lang="en-US" sz="1100" baseline="0"/>
            <a:t>Internet Alternative = Hulu Cost + Netflix Costs + iTunes Costs + Sports Package Costs + Internet Cost</a:t>
          </a:r>
        </a:p>
        <a:p>
          <a:endParaRPr lang="en-US" sz="1100" baseline="0"/>
        </a:p>
        <a:p>
          <a:r>
            <a:rPr lang="en-US" sz="1100" baseline="0"/>
            <a:t>Hulu Cost = subscription cost</a:t>
          </a:r>
        </a:p>
        <a:p>
          <a:endParaRPr lang="en-US" sz="1100" baseline="0"/>
        </a:p>
        <a:p>
          <a:r>
            <a:rPr lang="en-US" sz="1100" baseline="0"/>
            <a:t>Netflix Cost = Max( Streaming, DVD, Bundle)</a:t>
          </a:r>
        </a:p>
        <a:p>
          <a:endParaRPr lang="en-US" sz="1100" baseline="0"/>
        </a:p>
        <a:p>
          <a:r>
            <a:rPr lang="en-US" sz="1100" baseline="0"/>
            <a:t>iTunes Cost = Season Pass Cost X # of Shows</a:t>
          </a:r>
        </a:p>
        <a:p>
          <a:endParaRPr lang="en-US" sz="1100" baseline="0"/>
        </a:p>
        <a:p>
          <a:r>
            <a:rPr lang="en-US" sz="1100" baseline="0"/>
            <a:t>Sports Package Cost = Sum( sports package cost)</a:t>
          </a:r>
        </a:p>
        <a:p>
          <a:endParaRPr lang="en-US" sz="1100" baseline="0"/>
        </a:p>
        <a:p>
          <a:r>
            <a:rPr lang="en-US" sz="1100" baseline="0"/>
            <a:t>Internet Cost = Subscription cost</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4"/>
  <sheetViews>
    <sheetView workbookViewId="0"/>
  </sheetViews>
  <sheetFormatPr defaultRowHeight="15" x14ac:dyDescent="0.25"/>
  <cols>
    <col min="1" max="3" width="36.7109375" customWidth="1"/>
  </cols>
  <sheetData>
    <row r="1" spans="1:16" x14ac:dyDescent="0.25">
      <c r="A1" s="43" t="s">
        <v>65</v>
      </c>
    </row>
    <row r="2" spans="1:16" x14ac:dyDescent="0.25">
      <c r="P2" t="e">
        <f ca="1">_xll.CB.RecalcCounterFN()</f>
        <v>#NAME?</v>
      </c>
    </row>
    <row r="3" spans="1:16" x14ac:dyDescent="0.25">
      <c r="A3" t="s">
        <v>66</v>
      </c>
      <c r="B3" t="s">
        <v>67</v>
      </c>
      <c r="C3">
        <v>0</v>
      </c>
    </row>
    <row r="4" spans="1:16" x14ac:dyDescent="0.25">
      <c r="A4" t="s">
        <v>68</v>
      </c>
    </row>
    <row r="5" spans="1:16" x14ac:dyDescent="0.25">
      <c r="A5" t="s">
        <v>69</v>
      </c>
    </row>
    <row r="7" spans="1:16" x14ac:dyDescent="0.25">
      <c r="A7" s="43" t="s">
        <v>70</v>
      </c>
      <c r="B7" t="s">
        <v>71</v>
      </c>
    </row>
    <row r="8" spans="1:16" x14ac:dyDescent="0.25">
      <c r="B8">
        <v>3</v>
      </c>
    </row>
    <row r="10" spans="1:16" x14ac:dyDescent="0.25">
      <c r="A10" t="s">
        <v>72</v>
      </c>
    </row>
    <row r="11" spans="1:16" x14ac:dyDescent="0.25">
      <c r="A11" t="e">
        <f>CB_DATA_!#REF!</f>
        <v>#REF!</v>
      </c>
      <c r="B11" t="e">
        <f>Assumptions!#REF!</f>
        <v>#REF!</v>
      </c>
      <c r="C11" t="e">
        <f>Outputs!#REF!</f>
        <v>#REF!</v>
      </c>
    </row>
    <row r="13" spans="1:16" x14ac:dyDescent="0.25">
      <c r="A13" t="s">
        <v>73</v>
      </c>
    </row>
    <row r="14" spans="1:16" x14ac:dyDescent="0.25">
      <c r="A14" t="s">
        <v>77</v>
      </c>
      <c r="B14" t="s">
        <v>80</v>
      </c>
      <c r="C14" t="s">
        <v>85</v>
      </c>
    </row>
    <row r="16" spans="1:16" x14ac:dyDescent="0.25">
      <c r="A16" t="s">
        <v>74</v>
      </c>
    </row>
    <row r="19" spans="1:3" x14ac:dyDescent="0.25">
      <c r="A19" t="s">
        <v>75</v>
      </c>
    </row>
    <row r="20" spans="1:3" x14ac:dyDescent="0.25">
      <c r="A20">
        <v>28</v>
      </c>
      <c r="B20">
        <v>34</v>
      </c>
      <c r="C20">
        <v>31</v>
      </c>
    </row>
    <row r="25" spans="1:3" x14ac:dyDescent="0.25">
      <c r="A25" s="43" t="s">
        <v>76</v>
      </c>
    </row>
    <row r="26" spans="1:3" x14ac:dyDescent="0.25">
      <c r="A26" s="44" t="s">
        <v>78</v>
      </c>
      <c r="B26" s="44" t="s">
        <v>84</v>
      </c>
      <c r="C26" s="44" t="s">
        <v>81</v>
      </c>
    </row>
    <row r="27" spans="1:3" x14ac:dyDescent="0.25">
      <c r="A27" t="s">
        <v>87</v>
      </c>
      <c r="B27" t="s">
        <v>89</v>
      </c>
      <c r="C27" t="s">
        <v>92</v>
      </c>
    </row>
    <row r="28" spans="1:3" x14ac:dyDescent="0.25">
      <c r="A28" s="44" t="s">
        <v>79</v>
      </c>
      <c r="B28" s="44" t="s">
        <v>79</v>
      </c>
      <c r="C28" s="44" t="s">
        <v>79</v>
      </c>
    </row>
    <row r="29" spans="1:3" x14ac:dyDescent="0.25">
      <c r="B29" s="44" t="s">
        <v>78</v>
      </c>
      <c r="C29" s="44" t="s">
        <v>78</v>
      </c>
    </row>
    <row r="30" spans="1:3" x14ac:dyDescent="0.25">
      <c r="B30" t="s">
        <v>88</v>
      </c>
      <c r="C30" t="s">
        <v>91</v>
      </c>
    </row>
    <row r="31" spans="1:3" x14ac:dyDescent="0.25">
      <c r="B31" s="44" t="s">
        <v>79</v>
      </c>
      <c r="C31" s="44" t="s">
        <v>79</v>
      </c>
    </row>
    <row r="32" spans="1:3" x14ac:dyDescent="0.25">
      <c r="B32" s="44" t="s">
        <v>86</v>
      </c>
    </row>
    <row r="33" spans="2:2" x14ac:dyDescent="0.25">
      <c r="B33" t="s">
        <v>90</v>
      </c>
    </row>
    <row r="34" spans="2:2" x14ac:dyDescent="0.25">
      <c r="B34" s="44" t="s">
        <v>82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N26"/>
  <sheetViews>
    <sheetView tabSelected="1" zoomScaleNormal="100" workbookViewId="0">
      <selection activeCell="L3" sqref="L3"/>
    </sheetView>
  </sheetViews>
  <sheetFormatPr defaultRowHeight="15" x14ac:dyDescent="0.25"/>
  <cols>
    <col min="1" max="1" width="27.42578125" customWidth="1"/>
    <col min="2" max="2" width="14.42578125" bestFit="1" customWidth="1"/>
    <col min="9" max="9" width="27.42578125" bestFit="1" customWidth="1"/>
    <col min="10" max="10" width="14.28515625" bestFit="1" customWidth="1"/>
    <col min="11" max="11" width="13.28515625" bestFit="1" customWidth="1"/>
    <col min="12" max="12" width="15.5703125" bestFit="1" customWidth="1"/>
    <col min="13" max="13" width="22.42578125" customWidth="1"/>
    <col min="14" max="14" width="15.28515625" bestFit="1" customWidth="1"/>
  </cols>
  <sheetData>
    <row r="1" spans="1:14" x14ac:dyDescent="0.25">
      <c r="A1" s="30" t="s">
        <v>1</v>
      </c>
      <c r="B1" s="30" t="s">
        <v>2</v>
      </c>
      <c r="J1" t="s">
        <v>52</v>
      </c>
      <c r="K1" t="s">
        <v>53</v>
      </c>
      <c r="L1" s="57" t="s">
        <v>93</v>
      </c>
      <c r="M1" s="55" t="s">
        <v>83</v>
      </c>
    </row>
    <row r="2" spans="1:14" x14ac:dyDescent="0.25">
      <c r="A2" t="s">
        <v>54</v>
      </c>
      <c r="B2" s="46" t="str">
        <f>IF(L2=1,"Y","N")</f>
        <v>N</v>
      </c>
      <c r="G2" t="s">
        <v>19</v>
      </c>
      <c r="I2" t="s">
        <v>54</v>
      </c>
      <c r="J2" s="45">
        <f>'Nielsens Ranking Data'!Q3</f>
        <v>18247875</v>
      </c>
      <c r="K2" s="45">
        <f>'Nielsens Ranking Data'!R3</f>
        <v>3169325.1394083435</v>
      </c>
      <c r="L2" s="52">
        <v>0</v>
      </c>
      <c r="M2" s="56">
        <f>J2/$N$2</f>
        <v>0.155</v>
      </c>
      <c r="N2" s="51">
        <f>J2/0.155</f>
        <v>117728225.80645162</v>
      </c>
    </row>
    <row r="3" spans="1:14" x14ac:dyDescent="0.25">
      <c r="A3" s="41" t="s">
        <v>60</v>
      </c>
      <c r="B3" s="46" t="str">
        <f t="shared" ref="B3:B26" si="0">IF(L3=1,"Y","N")</f>
        <v>N</v>
      </c>
      <c r="G3" t="s">
        <v>20</v>
      </c>
      <c r="I3" s="41" t="s">
        <v>60</v>
      </c>
      <c r="J3" s="45">
        <f>'Nielsens Ranking Data'!Q4</f>
        <v>16236715</v>
      </c>
      <c r="K3" s="45">
        <f>'Nielsens Ranking Data'!R4</f>
        <v>5935775.2708415501</v>
      </c>
      <c r="L3" s="52">
        <v>0</v>
      </c>
      <c r="M3" s="56">
        <f t="shared" ref="M3:M26" si="1">J3/$N$2</f>
        <v>0.13791692594343177</v>
      </c>
    </row>
    <row r="4" spans="1:14" x14ac:dyDescent="0.25">
      <c r="A4" t="s">
        <v>57</v>
      </c>
      <c r="B4" s="46" t="str">
        <f t="shared" si="0"/>
        <v>N</v>
      </c>
      <c r="I4" t="s">
        <v>57</v>
      </c>
      <c r="J4" s="45">
        <f>'Nielsens Ranking Data'!Q5</f>
        <v>15525728</v>
      </c>
      <c r="K4" s="45">
        <f>'Nielsens Ranking Data'!R5</f>
        <v>4925059.2705247514</v>
      </c>
      <c r="L4" s="52">
        <v>0</v>
      </c>
      <c r="M4" s="56">
        <f t="shared" si="1"/>
        <v>0.13187770302021468</v>
      </c>
    </row>
    <row r="5" spans="1:14" x14ac:dyDescent="0.25">
      <c r="A5" t="s">
        <v>61</v>
      </c>
      <c r="B5" s="46" t="str">
        <f t="shared" si="0"/>
        <v>N</v>
      </c>
      <c r="I5" t="s">
        <v>61</v>
      </c>
      <c r="J5" s="45">
        <f>'Nielsens Ranking Data'!Q6</f>
        <v>13797400</v>
      </c>
      <c r="K5" s="45">
        <f>'Nielsens Ranking Data'!R6</f>
        <v>6031939.4725079928</v>
      </c>
      <c r="L5" s="52">
        <v>0</v>
      </c>
      <c r="M5" s="56">
        <f t="shared" si="1"/>
        <v>0.11719704349136542</v>
      </c>
    </row>
    <row r="6" spans="1:14" x14ac:dyDescent="0.25">
      <c r="A6" s="41" t="s">
        <v>59</v>
      </c>
      <c r="B6" s="46" t="str">
        <f t="shared" si="0"/>
        <v>N</v>
      </c>
      <c r="I6" s="41" t="s">
        <v>59</v>
      </c>
      <c r="J6" s="45">
        <f>'Nielsens Ranking Data'!Q7</f>
        <v>13745900</v>
      </c>
      <c r="K6" s="45">
        <f>'Nielsens Ranking Data'!R7</f>
        <v>4939385.3969901968</v>
      </c>
      <c r="L6" s="52">
        <v>0</v>
      </c>
      <c r="M6" s="56">
        <f t="shared" si="1"/>
        <v>0.11675959529534261</v>
      </c>
    </row>
    <row r="7" spans="1:14" x14ac:dyDescent="0.25">
      <c r="A7" t="s">
        <v>58</v>
      </c>
      <c r="B7" s="46" t="str">
        <f t="shared" si="0"/>
        <v>N</v>
      </c>
      <c r="I7" t="s">
        <v>58</v>
      </c>
      <c r="J7" s="45">
        <f>'Nielsens Ranking Data'!Q8</f>
        <v>12337112</v>
      </c>
      <c r="K7" s="45">
        <f>'Nielsens Ranking Data'!R8</f>
        <v>3437939.07902847</v>
      </c>
      <c r="L7" s="52">
        <v>0</v>
      </c>
      <c r="M7" s="56">
        <f t="shared" si="1"/>
        <v>0.10479315317536973</v>
      </c>
    </row>
    <row r="8" spans="1:14" x14ac:dyDescent="0.25">
      <c r="A8" t="s">
        <v>11</v>
      </c>
      <c r="B8" s="46" t="str">
        <f t="shared" si="0"/>
        <v>N</v>
      </c>
      <c r="I8" t="s">
        <v>11</v>
      </c>
      <c r="J8" s="45">
        <f>'Nielsens Ranking Data'!Q9</f>
        <v>12205858</v>
      </c>
      <c r="K8" s="45">
        <f>'Nielsens Ranking Data'!R9</f>
        <v>4223499.3559279507</v>
      </c>
      <c r="L8" s="52">
        <v>0</v>
      </c>
      <c r="M8" s="56">
        <f t="shared" si="1"/>
        <v>0.10367826335943225</v>
      </c>
    </row>
    <row r="9" spans="1:14" x14ac:dyDescent="0.25">
      <c r="A9" s="41" t="s">
        <v>55</v>
      </c>
      <c r="B9" s="46" t="str">
        <f t="shared" si="0"/>
        <v>N</v>
      </c>
      <c r="I9" s="41" t="s">
        <v>55</v>
      </c>
      <c r="J9" s="45">
        <f>'Nielsens Ranking Data'!Q10</f>
        <v>11502000</v>
      </c>
      <c r="K9" s="45">
        <f>'Nielsens Ranking Data'!R10</f>
        <v>4134098.4506903072</v>
      </c>
      <c r="L9" s="52">
        <v>0</v>
      </c>
      <c r="M9" s="56">
        <f t="shared" si="1"/>
        <v>9.7699595158340355E-2</v>
      </c>
    </row>
    <row r="10" spans="1:14" x14ac:dyDescent="0.25">
      <c r="A10" s="42" t="s">
        <v>3</v>
      </c>
      <c r="B10" s="46" t="str">
        <f t="shared" si="0"/>
        <v>N</v>
      </c>
      <c r="I10" s="42" t="s">
        <v>3</v>
      </c>
      <c r="J10" s="45">
        <f>'Nielsens Ranking Data'!Q11</f>
        <v>10400000</v>
      </c>
      <c r="K10" s="45">
        <f>'Nielsens Ranking Data'!R11</f>
        <v>4521061.8221829263</v>
      </c>
      <c r="L10" s="52">
        <v>0</v>
      </c>
      <c r="M10" s="56">
        <f t="shared" si="1"/>
        <v>8.833905317742477E-2</v>
      </c>
    </row>
    <row r="11" spans="1:14" x14ac:dyDescent="0.25">
      <c r="A11" t="s">
        <v>56</v>
      </c>
      <c r="B11" s="46" t="str">
        <f t="shared" si="0"/>
        <v>N</v>
      </c>
      <c r="I11" t="s">
        <v>56</v>
      </c>
      <c r="J11" s="45">
        <f>'Nielsens Ranking Data'!Q12</f>
        <v>10271200</v>
      </c>
      <c r="K11" s="45">
        <f>'Nielsens Ranking Data'!R12</f>
        <v>3322813.1455139033</v>
      </c>
      <c r="L11" s="52">
        <v>0</v>
      </c>
      <c r="M11" s="56">
        <f t="shared" si="1"/>
        <v>8.7245007980381276E-2</v>
      </c>
    </row>
    <row r="12" spans="1:14" x14ac:dyDescent="0.25">
      <c r="A12" s="41" t="s">
        <v>63</v>
      </c>
      <c r="B12" s="46" t="str">
        <f t="shared" si="0"/>
        <v>N</v>
      </c>
      <c r="I12" s="41" t="s">
        <v>63</v>
      </c>
      <c r="J12" s="45">
        <f>'Nielsens Ranking Data'!Q13</f>
        <v>8943500</v>
      </c>
      <c r="K12" s="45">
        <f>'Nielsens Ranking Data'!R13</f>
        <v>4062698.0772224097</v>
      </c>
      <c r="L12" s="52">
        <v>0</v>
      </c>
      <c r="M12" s="56">
        <f t="shared" si="1"/>
        <v>7.5967338662720998E-2</v>
      </c>
    </row>
    <row r="13" spans="1:14" x14ac:dyDescent="0.25">
      <c r="A13" s="42" t="s">
        <v>15</v>
      </c>
      <c r="B13" s="46" t="str">
        <f t="shared" si="0"/>
        <v>N</v>
      </c>
      <c r="I13" s="42" t="s">
        <v>15</v>
      </c>
      <c r="J13" s="45">
        <f>'Nielsens Ranking Data'!Q14</f>
        <v>8940000</v>
      </c>
      <c r="K13" s="45">
        <f>'Nielsens Ranking Data'!R14</f>
        <v>3397528.5134933009</v>
      </c>
      <c r="L13" s="52">
        <v>0</v>
      </c>
      <c r="M13" s="56">
        <f t="shared" si="1"/>
        <v>7.59376091736709E-2</v>
      </c>
    </row>
    <row r="14" spans="1:14" x14ac:dyDescent="0.25">
      <c r="A14" t="s">
        <v>10</v>
      </c>
      <c r="B14" s="46" t="str">
        <f t="shared" si="0"/>
        <v>N</v>
      </c>
      <c r="I14" t="s">
        <v>10</v>
      </c>
      <c r="J14" s="45">
        <f>'Nielsens Ranking Data'!Q15</f>
        <v>8399778</v>
      </c>
      <c r="K14" s="45">
        <f>'Nielsens Ranking Data'!R15</f>
        <v>1750325.8109404768</v>
      </c>
      <c r="L14" s="52">
        <v>0</v>
      </c>
      <c r="M14" s="56">
        <f t="shared" si="1"/>
        <v>7.1348888021207951E-2</v>
      </c>
    </row>
    <row r="15" spans="1:14" x14ac:dyDescent="0.25">
      <c r="A15" s="42" t="s">
        <v>8</v>
      </c>
      <c r="B15" s="46" t="str">
        <f t="shared" si="0"/>
        <v>N</v>
      </c>
      <c r="I15" s="42" t="s">
        <v>8</v>
      </c>
      <c r="J15" s="45">
        <f>'Nielsens Ranking Data'!Q16</f>
        <v>7360000</v>
      </c>
      <c r="K15" s="45">
        <f>'Nielsens Ranking Data'!R16</f>
        <v>1272966.7884294721</v>
      </c>
      <c r="L15" s="52">
        <v>0</v>
      </c>
      <c r="M15" s="56">
        <f t="shared" si="1"/>
        <v>6.2516868402485215E-2</v>
      </c>
    </row>
    <row r="16" spans="1:14" x14ac:dyDescent="0.25">
      <c r="A16" t="s">
        <v>64</v>
      </c>
      <c r="B16" s="46" t="str">
        <f t="shared" si="0"/>
        <v>N</v>
      </c>
      <c r="I16" t="s">
        <v>64</v>
      </c>
      <c r="J16" s="45">
        <f>'Nielsens Ranking Data'!Q17</f>
        <v>7210834</v>
      </c>
      <c r="K16" s="45">
        <f>'Nielsens Ranking Data'!R17</f>
        <v>2334163.1100337487</v>
      </c>
      <c r="L16" s="52">
        <v>0</v>
      </c>
      <c r="M16" s="56">
        <f t="shared" si="1"/>
        <v>6.1249831555729085E-2</v>
      </c>
    </row>
    <row r="17" spans="1:13" x14ac:dyDescent="0.25">
      <c r="A17" s="41" t="s">
        <v>62</v>
      </c>
      <c r="B17" s="46" t="str">
        <f t="shared" si="0"/>
        <v>N</v>
      </c>
      <c r="I17" s="41" t="s">
        <v>62</v>
      </c>
      <c r="J17" s="45">
        <f>'Nielsens Ranking Data'!Q18</f>
        <v>6900000</v>
      </c>
      <c r="K17" s="45">
        <f>'Nielsens Ranking Data'!R18</f>
        <v>2249366.5775057655</v>
      </c>
      <c r="L17" s="52">
        <v>0</v>
      </c>
      <c r="M17" s="56">
        <f t="shared" si="1"/>
        <v>5.8609564127329893E-2</v>
      </c>
    </row>
    <row r="18" spans="1:13" x14ac:dyDescent="0.25">
      <c r="A18" s="42" t="s">
        <v>49</v>
      </c>
      <c r="B18" s="46" t="str">
        <f t="shared" si="0"/>
        <v>N</v>
      </c>
      <c r="I18" s="42" t="s">
        <v>49</v>
      </c>
      <c r="J18" s="45">
        <f>'Nielsens Ranking Data'!Q19</f>
        <v>5600000</v>
      </c>
      <c r="K18" s="45">
        <f>'Nielsens Ranking Data'!R19</f>
        <v>1044714.5885018412</v>
      </c>
      <c r="L18" s="52">
        <v>0</v>
      </c>
      <c r="M18" s="56">
        <f t="shared" si="1"/>
        <v>4.7567182480151793E-2</v>
      </c>
    </row>
    <row r="19" spans="1:13" x14ac:dyDescent="0.25">
      <c r="A19" s="42" t="s">
        <v>16</v>
      </c>
      <c r="B19" s="46" t="str">
        <f t="shared" si="0"/>
        <v>N</v>
      </c>
      <c r="I19" s="42" t="s">
        <v>16</v>
      </c>
      <c r="J19" s="45">
        <f>'Nielsens Ranking Data'!Q20</f>
        <v>5600000</v>
      </c>
      <c r="K19" s="45">
        <f>'Nielsens Ranking Data'!R20</f>
        <v>1070825.2269472673</v>
      </c>
      <c r="L19" s="52">
        <v>0</v>
      </c>
      <c r="M19" s="56">
        <f t="shared" si="1"/>
        <v>4.7567182480151793E-2</v>
      </c>
    </row>
    <row r="20" spans="1:13" x14ac:dyDescent="0.25">
      <c r="A20" s="42" t="s">
        <v>9</v>
      </c>
      <c r="B20" s="46" t="str">
        <f t="shared" si="0"/>
        <v>N</v>
      </c>
      <c r="I20" s="42" t="s">
        <v>9</v>
      </c>
      <c r="J20" s="45">
        <f>'Nielsens Ranking Data'!Q21</f>
        <v>4832000</v>
      </c>
      <c r="K20" s="45">
        <f>'Nielsens Ranking Data'!R21</f>
        <v>753737.35478613502</v>
      </c>
      <c r="L20" s="52">
        <v>0</v>
      </c>
      <c r="M20" s="56">
        <f t="shared" si="1"/>
        <v>4.104368316858812E-2</v>
      </c>
    </row>
    <row r="21" spans="1:13" x14ac:dyDescent="0.25">
      <c r="A21" s="42" t="s">
        <v>18</v>
      </c>
      <c r="B21" s="46" t="str">
        <f t="shared" si="0"/>
        <v>N</v>
      </c>
      <c r="I21" s="42" t="s">
        <v>18</v>
      </c>
      <c r="J21" s="45">
        <f>'Nielsens Ranking Data'!Q22</f>
        <v>2786454</v>
      </c>
      <c r="K21" s="45">
        <f>'Nielsens Ranking Data'!R22</f>
        <v>1554692.463651038</v>
      </c>
      <c r="L21" s="52">
        <v>0</v>
      </c>
      <c r="M21" s="56">
        <f t="shared" si="1"/>
        <v>2.3668529623312302E-2</v>
      </c>
    </row>
    <row r="22" spans="1:13" x14ac:dyDescent="0.25">
      <c r="A22" s="42" t="s">
        <v>17</v>
      </c>
      <c r="B22" s="46" t="str">
        <f t="shared" si="0"/>
        <v>N</v>
      </c>
      <c r="I22" s="42" t="s">
        <v>17</v>
      </c>
      <c r="J22" s="45">
        <f>'Nielsens Ranking Data'!Q23</f>
        <v>2400000</v>
      </c>
      <c r="K22" s="45">
        <v>1</v>
      </c>
      <c r="L22" s="52">
        <v>0</v>
      </c>
      <c r="M22" s="56">
        <f t="shared" si="1"/>
        <v>2.0385935348636485E-2</v>
      </c>
    </row>
    <row r="23" spans="1:13" x14ac:dyDescent="0.25">
      <c r="A23" s="42" t="s">
        <v>4</v>
      </c>
      <c r="B23" s="46" t="str">
        <f t="shared" si="0"/>
        <v>N</v>
      </c>
      <c r="I23" s="42" t="s">
        <v>4</v>
      </c>
      <c r="J23" s="45">
        <f>'Nielsens Ranking Data'!Q24</f>
        <v>1955834</v>
      </c>
      <c r="K23" s="45">
        <f>'Nielsens Ranking Data'!R24</f>
        <v>626565.37301918177</v>
      </c>
      <c r="L23" s="52">
        <v>0</v>
      </c>
      <c r="M23" s="56">
        <f t="shared" si="1"/>
        <v>1.6613127281943786E-2</v>
      </c>
    </row>
    <row r="24" spans="1:13" x14ac:dyDescent="0.25">
      <c r="A24" s="42" t="s">
        <v>5</v>
      </c>
      <c r="B24" s="46" t="str">
        <f t="shared" si="0"/>
        <v>N</v>
      </c>
      <c r="I24" s="42" t="s">
        <v>5</v>
      </c>
      <c r="J24" s="45">
        <f>'Nielsens Ranking Data'!Q25</f>
        <v>1351400</v>
      </c>
      <c r="K24" s="45">
        <f>'Nielsens Ranking Data'!R25</f>
        <v>453221.57936267776</v>
      </c>
      <c r="L24" s="52">
        <v>0</v>
      </c>
      <c r="M24" s="56">
        <f t="shared" si="1"/>
        <v>1.1478980429228061E-2</v>
      </c>
    </row>
    <row r="25" spans="1:13" x14ac:dyDescent="0.25">
      <c r="A25" s="42" t="s">
        <v>6</v>
      </c>
      <c r="B25" s="46" t="str">
        <f t="shared" si="0"/>
        <v>N</v>
      </c>
      <c r="I25" s="42" t="s">
        <v>6</v>
      </c>
      <c r="J25" s="45">
        <f>'Nielsens Ranking Data'!Q26</f>
        <v>1050000</v>
      </c>
      <c r="K25" s="45">
        <f>'Nielsens Ranking Data'!R26</f>
        <v>238047.61428476166</v>
      </c>
      <c r="L25" s="52">
        <v>0</v>
      </c>
      <c r="M25" s="56">
        <f t="shared" si="1"/>
        <v>8.9188467150284612E-3</v>
      </c>
    </row>
    <row r="26" spans="1:13" x14ac:dyDescent="0.25">
      <c r="A26" s="42" t="s">
        <v>7</v>
      </c>
      <c r="B26" s="46" t="str">
        <f t="shared" si="0"/>
        <v>N</v>
      </c>
      <c r="I26" s="42" t="s">
        <v>7</v>
      </c>
      <c r="J26" s="45">
        <f>'Nielsens Ranking Data'!Q27</f>
        <v>840000</v>
      </c>
      <c r="K26" s="45">
        <f>'Nielsens Ranking Data'!R27</f>
        <v>200748.5989988473</v>
      </c>
      <c r="L26" s="52">
        <v>0</v>
      </c>
      <c r="M26" s="56">
        <f t="shared" si="1"/>
        <v>7.1350773720227694E-3</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B1:F7"/>
  <sheetViews>
    <sheetView zoomScaleNormal="100" workbookViewId="0">
      <selection activeCell="F3" sqref="F3"/>
    </sheetView>
  </sheetViews>
  <sheetFormatPr defaultRowHeight="15" x14ac:dyDescent="0.25"/>
  <cols>
    <col min="2" max="2" width="30.85546875" bestFit="1" customWidth="1"/>
    <col min="3" max="3" width="19" bestFit="1" customWidth="1"/>
  </cols>
  <sheetData>
    <row r="1" spans="2:6" ht="15.75" thickBot="1" x14ac:dyDescent="0.3"/>
    <row r="2" spans="2:6" x14ac:dyDescent="0.25">
      <c r="B2" s="24" t="s">
        <v>42</v>
      </c>
      <c r="C2" s="53">
        <f>Calculations!C33</f>
        <v>0</v>
      </c>
    </row>
    <row r="3" spans="2:6" ht="15.75" thickBot="1" x14ac:dyDescent="0.3">
      <c r="B3" s="25" t="s">
        <v>43</v>
      </c>
      <c r="C3" s="54">
        <f>Calculations!C41</f>
        <v>19.989999999999998</v>
      </c>
    </row>
    <row r="5" spans="2:6" x14ac:dyDescent="0.25">
      <c r="B5" s="26" t="s">
        <v>46</v>
      </c>
      <c r="C5" s="47">
        <f>IF(C3&lt;C2, 1, 0)</f>
        <v>0</v>
      </c>
    </row>
    <row r="6" spans="2:6" x14ac:dyDescent="0.25">
      <c r="E6">
        <v>1</v>
      </c>
      <c r="F6" t="s">
        <v>30</v>
      </c>
    </row>
    <row r="7" spans="2:6" x14ac:dyDescent="0.25">
      <c r="C7" t="str">
        <f>IF(C5=1, "Internet", "Cable")</f>
        <v>Cable</v>
      </c>
      <c r="E7">
        <v>0</v>
      </c>
      <c r="F7" t="s">
        <v>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B1:M36"/>
  <sheetViews>
    <sheetView workbookViewId="0">
      <selection activeCell="F33" sqref="F33"/>
    </sheetView>
  </sheetViews>
  <sheetFormatPr defaultRowHeight="15" x14ac:dyDescent="0.25"/>
  <cols>
    <col min="2" max="2" width="27.42578125" bestFit="1" customWidth="1"/>
    <col min="3" max="3" width="8.7109375" bestFit="1" customWidth="1"/>
    <col min="4" max="4" width="24" customWidth="1"/>
    <col min="5" max="5" width="16.42578125" bestFit="1" customWidth="1"/>
    <col min="6" max="6" width="16.7109375" customWidth="1"/>
    <col min="7" max="7" width="12.5703125" bestFit="1" customWidth="1"/>
    <col min="8" max="8" width="9.7109375" bestFit="1" customWidth="1"/>
    <col min="9" max="9" width="17.85546875" bestFit="1" customWidth="1"/>
    <col min="10" max="10" width="17.85546875" customWidth="1"/>
  </cols>
  <sheetData>
    <row r="1" spans="2:13" ht="15.75" thickBot="1" x14ac:dyDescent="0.3"/>
    <row r="2" spans="2:13" x14ac:dyDescent="0.25">
      <c r="B2" s="18" t="s">
        <v>0</v>
      </c>
      <c r="C2" s="19" t="s">
        <v>22</v>
      </c>
      <c r="D2" s="19" t="s">
        <v>29</v>
      </c>
      <c r="E2" s="19" t="s">
        <v>23</v>
      </c>
      <c r="F2" s="19" t="s">
        <v>25</v>
      </c>
      <c r="G2" s="19" t="s">
        <v>26</v>
      </c>
      <c r="H2" s="20" t="s">
        <v>24</v>
      </c>
    </row>
    <row r="3" spans="2:13" x14ac:dyDescent="0.25">
      <c r="B3" s="3" t="s">
        <v>54</v>
      </c>
      <c r="C3" s="4" t="s">
        <v>21</v>
      </c>
      <c r="D3" s="4" t="s">
        <v>20</v>
      </c>
      <c r="E3" s="4" t="s">
        <v>27</v>
      </c>
      <c r="F3" s="4" t="s">
        <v>27</v>
      </c>
      <c r="G3" s="4" t="s">
        <v>27</v>
      </c>
      <c r="H3" s="5" t="s">
        <v>20</v>
      </c>
      <c r="M3" t="s">
        <v>19</v>
      </c>
    </row>
    <row r="4" spans="2:13" x14ac:dyDescent="0.25">
      <c r="B4" s="48" t="s">
        <v>60</v>
      </c>
      <c r="C4" s="4" t="s">
        <v>21</v>
      </c>
      <c r="D4" s="4" t="s">
        <v>27</v>
      </c>
      <c r="E4" s="4" t="s">
        <v>19</v>
      </c>
      <c r="F4" s="4" t="s">
        <v>20</v>
      </c>
      <c r="G4" s="4" t="s">
        <v>19</v>
      </c>
      <c r="H4" s="5" t="s">
        <v>19</v>
      </c>
      <c r="M4" t="s">
        <v>20</v>
      </c>
    </row>
    <row r="5" spans="2:13" x14ac:dyDescent="0.25">
      <c r="B5" s="3" t="s">
        <v>57</v>
      </c>
      <c r="C5" s="4" t="s">
        <v>21</v>
      </c>
      <c r="D5" s="4" t="s">
        <v>27</v>
      </c>
      <c r="E5" s="4" t="s">
        <v>19</v>
      </c>
      <c r="F5" s="4" t="s">
        <v>27</v>
      </c>
      <c r="G5" s="4" t="s">
        <v>21</v>
      </c>
      <c r="H5" s="5" t="s">
        <v>21</v>
      </c>
    </row>
    <row r="6" spans="2:13" x14ac:dyDescent="0.25">
      <c r="B6" s="3" t="s">
        <v>61</v>
      </c>
      <c r="C6" s="4" t="s">
        <v>21</v>
      </c>
      <c r="D6" s="4" t="s">
        <v>27</v>
      </c>
      <c r="E6" s="4" t="s">
        <v>19</v>
      </c>
      <c r="F6" s="4" t="s">
        <v>27</v>
      </c>
      <c r="G6" s="4" t="s">
        <v>21</v>
      </c>
      <c r="H6" s="5" t="s">
        <v>21</v>
      </c>
    </row>
    <row r="7" spans="2:13" x14ac:dyDescent="0.25">
      <c r="B7" s="48" t="s">
        <v>59</v>
      </c>
      <c r="C7" s="4" t="s">
        <v>21</v>
      </c>
      <c r="D7" s="4" t="s">
        <v>20</v>
      </c>
      <c r="E7" s="4" t="s">
        <v>19</v>
      </c>
      <c r="F7" s="4" t="s">
        <v>19</v>
      </c>
      <c r="G7" s="4" t="s">
        <v>19</v>
      </c>
      <c r="H7" s="5" t="s">
        <v>21</v>
      </c>
    </row>
    <row r="8" spans="2:13" x14ac:dyDescent="0.25">
      <c r="B8" s="3" t="s">
        <v>58</v>
      </c>
      <c r="C8" s="4" t="s">
        <v>21</v>
      </c>
      <c r="D8" s="4" t="s">
        <v>27</v>
      </c>
      <c r="E8" s="4" t="s">
        <v>21</v>
      </c>
      <c r="F8" s="4" t="s">
        <v>20</v>
      </c>
      <c r="G8" s="4" t="s">
        <v>21</v>
      </c>
      <c r="H8" s="5" t="s">
        <v>21</v>
      </c>
    </row>
    <row r="9" spans="2:13" x14ac:dyDescent="0.25">
      <c r="B9" s="3" t="s">
        <v>11</v>
      </c>
      <c r="C9" s="4" t="s">
        <v>21</v>
      </c>
      <c r="D9" s="4" t="s">
        <v>27</v>
      </c>
      <c r="E9" s="4" t="s">
        <v>21</v>
      </c>
      <c r="F9" s="4" t="s">
        <v>20</v>
      </c>
      <c r="G9" s="4" t="s">
        <v>21</v>
      </c>
      <c r="H9" s="5" t="s">
        <v>21</v>
      </c>
    </row>
    <row r="10" spans="2:13" x14ac:dyDescent="0.25">
      <c r="B10" s="48" t="s">
        <v>55</v>
      </c>
      <c r="C10" s="4" t="s">
        <v>21</v>
      </c>
      <c r="D10" s="4" t="s">
        <v>27</v>
      </c>
      <c r="E10" s="4" t="s">
        <v>19</v>
      </c>
      <c r="F10" s="4" t="s">
        <v>20</v>
      </c>
      <c r="G10" s="4" t="s">
        <v>20</v>
      </c>
      <c r="H10" s="5" t="s">
        <v>20</v>
      </c>
    </row>
    <row r="11" spans="2:13" x14ac:dyDescent="0.25">
      <c r="B11" s="49" t="s">
        <v>3</v>
      </c>
      <c r="C11" s="4" t="s">
        <v>21</v>
      </c>
      <c r="D11" s="4" t="s">
        <v>19</v>
      </c>
      <c r="E11" s="4" t="s">
        <v>27</v>
      </c>
      <c r="F11" s="4" t="s">
        <v>20</v>
      </c>
      <c r="G11" s="4" t="s">
        <v>19</v>
      </c>
      <c r="H11" s="5" t="s">
        <v>21</v>
      </c>
    </row>
    <row r="12" spans="2:13" x14ac:dyDescent="0.25">
      <c r="B12" s="3" t="s">
        <v>56</v>
      </c>
      <c r="C12" s="4" t="s">
        <v>21</v>
      </c>
      <c r="D12" s="4" t="s">
        <v>27</v>
      </c>
      <c r="E12" s="4" t="s">
        <v>19</v>
      </c>
      <c r="F12" s="4" t="s">
        <v>27</v>
      </c>
      <c r="G12" s="4" t="s">
        <v>19</v>
      </c>
      <c r="H12" s="5" t="s">
        <v>19</v>
      </c>
    </row>
    <row r="13" spans="2:13" x14ac:dyDescent="0.25">
      <c r="B13" s="48" t="s">
        <v>63</v>
      </c>
      <c r="C13" s="4" t="s">
        <v>21</v>
      </c>
      <c r="D13" s="4" t="s">
        <v>27</v>
      </c>
      <c r="E13" s="4" t="s">
        <v>19</v>
      </c>
      <c r="F13" s="4" t="s">
        <v>27</v>
      </c>
      <c r="G13" s="4" t="s">
        <v>19</v>
      </c>
      <c r="H13" s="5" t="s">
        <v>19</v>
      </c>
    </row>
    <row r="14" spans="2:13" x14ac:dyDescent="0.25">
      <c r="B14" s="49" t="s">
        <v>15</v>
      </c>
      <c r="C14" s="4" t="s">
        <v>21</v>
      </c>
      <c r="D14" s="4" t="s">
        <v>19</v>
      </c>
      <c r="E14" s="4" t="s">
        <v>27</v>
      </c>
      <c r="F14" s="4" t="s">
        <v>19</v>
      </c>
      <c r="G14" s="4" t="s">
        <v>19</v>
      </c>
      <c r="H14" s="5" t="s">
        <v>19</v>
      </c>
    </row>
    <row r="15" spans="2:13" x14ac:dyDescent="0.25">
      <c r="B15" s="3" t="s">
        <v>10</v>
      </c>
      <c r="C15" s="4" t="s">
        <v>21</v>
      </c>
      <c r="D15" s="4" t="s">
        <v>21</v>
      </c>
      <c r="E15" s="4" t="s">
        <v>27</v>
      </c>
      <c r="F15" s="4" t="s">
        <v>19</v>
      </c>
      <c r="G15" s="4" t="s">
        <v>19</v>
      </c>
      <c r="H15" s="5" t="s">
        <v>21</v>
      </c>
    </row>
    <row r="16" spans="2:13" x14ac:dyDescent="0.25">
      <c r="B16" s="49" t="s">
        <v>8</v>
      </c>
      <c r="C16" s="4" t="s">
        <v>21</v>
      </c>
      <c r="D16" s="4" t="s">
        <v>27</v>
      </c>
      <c r="E16" s="4" t="s">
        <v>19</v>
      </c>
      <c r="F16" s="4" t="s">
        <v>21</v>
      </c>
      <c r="G16" s="4" t="s">
        <v>21</v>
      </c>
      <c r="H16" s="5" t="s">
        <v>21</v>
      </c>
    </row>
    <row r="17" spans="2:8" x14ac:dyDescent="0.25">
      <c r="B17" s="3" t="s">
        <v>64</v>
      </c>
      <c r="C17" s="4" t="s">
        <v>21</v>
      </c>
      <c r="D17" s="4" t="s">
        <v>27</v>
      </c>
      <c r="E17" s="4" t="s">
        <v>21</v>
      </c>
      <c r="F17" s="4" t="s">
        <v>21</v>
      </c>
      <c r="G17" s="4" t="s">
        <v>21</v>
      </c>
      <c r="H17" s="5" t="s">
        <v>21</v>
      </c>
    </row>
    <row r="18" spans="2:8" x14ac:dyDescent="0.25">
      <c r="B18" s="48" t="s">
        <v>62</v>
      </c>
      <c r="C18" s="4" t="s">
        <v>19</v>
      </c>
      <c r="D18" s="4" t="s">
        <v>27</v>
      </c>
      <c r="E18" s="4" t="s">
        <v>19</v>
      </c>
      <c r="F18" s="4" t="s">
        <v>20</v>
      </c>
      <c r="G18" s="4" t="s">
        <v>21</v>
      </c>
      <c r="H18" s="5" t="s">
        <v>19</v>
      </c>
    </row>
    <row r="19" spans="2:8" x14ac:dyDescent="0.25">
      <c r="B19" s="49" t="s">
        <v>49</v>
      </c>
      <c r="C19" s="4" t="s">
        <v>19</v>
      </c>
      <c r="D19" s="4" t="s">
        <v>27</v>
      </c>
      <c r="E19" s="4" t="s">
        <v>27</v>
      </c>
      <c r="F19" s="4" t="s">
        <v>21</v>
      </c>
      <c r="G19" s="4" t="s">
        <v>19</v>
      </c>
      <c r="H19" s="5" t="s">
        <v>19</v>
      </c>
    </row>
    <row r="20" spans="2:8" x14ac:dyDescent="0.25">
      <c r="B20" s="49" t="s">
        <v>16</v>
      </c>
      <c r="C20" s="4" t="s">
        <v>20</v>
      </c>
      <c r="D20" s="4" t="s">
        <v>27</v>
      </c>
      <c r="E20" s="4" t="s">
        <v>20</v>
      </c>
      <c r="F20" s="4" t="s">
        <v>21</v>
      </c>
      <c r="G20" s="4" t="s">
        <v>21</v>
      </c>
      <c r="H20" s="5" t="s">
        <v>20</v>
      </c>
    </row>
    <row r="21" spans="2:8" x14ac:dyDescent="0.25">
      <c r="B21" s="49" t="s">
        <v>9</v>
      </c>
      <c r="C21" s="4" t="s">
        <v>21</v>
      </c>
      <c r="D21" s="4" t="s">
        <v>27</v>
      </c>
      <c r="E21" s="4" t="s">
        <v>19</v>
      </c>
      <c r="F21" s="4" t="s">
        <v>19</v>
      </c>
      <c r="G21" s="4" t="s">
        <v>19</v>
      </c>
      <c r="H21" s="5" t="s">
        <v>19</v>
      </c>
    </row>
    <row r="22" spans="2:8" x14ac:dyDescent="0.25">
      <c r="B22" s="49" t="s">
        <v>18</v>
      </c>
      <c r="C22" s="4" t="s">
        <v>21</v>
      </c>
      <c r="D22" s="4" t="s">
        <v>19</v>
      </c>
      <c r="E22" s="4" t="s">
        <v>27</v>
      </c>
      <c r="F22" s="4" t="s">
        <v>27</v>
      </c>
      <c r="G22" s="4" t="s">
        <v>27</v>
      </c>
      <c r="H22" s="5" t="s">
        <v>27</v>
      </c>
    </row>
    <row r="23" spans="2:8" x14ac:dyDescent="0.25">
      <c r="B23" s="49" t="s">
        <v>17</v>
      </c>
      <c r="C23" s="4" t="s">
        <v>20</v>
      </c>
      <c r="D23" s="4" t="s">
        <v>20</v>
      </c>
      <c r="E23" s="4" t="s">
        <v>27</v>
      </c>
      <c r="F23" s="4" t="s">
        <v>19</v>
      </c>
      <c r="G23" s="4" t="s">
        <v>27</v>
      </c>
      <c r="H23" s="5" t="s">
        <v>27</v>
      </c>
    </row>
    <row r="24" spans="2:8" x14ac:dyDescent="0.25">
      <c r="B24" s="49" t="s">
        <v>4</v>
      </c>
      <c r="C24" s="4" t="s">
        <v>21</v>
      </c>
      <c r="D24" s="4" t="s">
        <v>19</v>
      </c>
      <c r="E24" s="4" t="s">
        <v>27</v>
      </c>
      <c r="F24" s="4" t="s">
        <v>19</v>
      </c>
      <c r="G24" s="4" t="s">
        <v>19</v>
      </c>
      <c r="H24" s="5" t="s">
        <v>19</v>
      </c>
    </row>
    <row r="25" spans="2:8" x14ac:dyDescent="0.25">
      <c r="B25" s="49" t="s">
        <v>5</v>
      </c>
      <c r="C25" s="4" t="s">
        <v>21</v>
      </c>
      <c r="D25" s="4" t="s">
        <v>19</v>
      </c>
      <c r="E25" s="4" t="s">
        <v>27</v>
      </c>
      <c r="F25" s="4" t="s">
        <v>19</v>
      </c>
      <c r="G25" s="4" t="s">
        <v>19</v>
      </c>
      <c r="H25" s="5" t="s">
        <v>19</v>
      </c>
    </row>
    <row r="26" spans="2:8" x14ac:dyDescent="0.25">
      <c r="B26" s="49" t="s">
        <v>6</v>
      </c>
      <c r="C26" s="4" t="s">
        <v>21</v>
      </c>
      <c r="D26" s="4" t="s">
        <v>19</v>
      </c>
      <c r="E26" s="4" t="s">
        <v>27</v>
      </c>
      <c r="F26" s="4" t="s">
        <v>19</v>
      </c>
      <c r="G26" s="4" t="s">
        <v>19</v>
      </c>
      <c r="H26" s="5" t="s">
        <v>19</v>
      </c>
    </row>
    <row r="27" spans="2:8" ht="15.75" thickBot="1" x14ac:dyDescent="0.3">
      <c r="B27" s="50" t="s">
        <v>7</v>
      </c>
      <c r="C27" s="7" t="s">
        <v>21</v>
      </c>
      <c r="D27" s="7" t="s">
        <v>19</v>
      </c>
      <c r="E27" s="7" t="s">
        <v>27</v>
      </c>
      <c r="F27" s="7" t="s">
        <v>27</v>
      </c>
      <c r="G27" s="7" t="s">
        <v>19</v>
      </c>
      <c r="H27" s="8" t="s">
        <v>19</v>
      </c>
    </row>
    <row r="28" spans="2:8" ht="15.75" thickBot="1" x14ac:dyDescent="0.3"/>
    <row r="29" spans="2:8" x14ac:dyDescent="0.25">
      <c r="B29" s="18" t="s">
        <v>34</v>
      </c>
      <c r="C29" s="1" t="s">
        <v>32</v>
      </c>
      <c r="D29" s="2" t="s">
        <v>33</v>
      </c>
      <c r="E29" s="11" t="s">
        <v>34</v>
      </c>
    </row>
    <row r="30" spans="2:8" x14ac:dyDescent="0.25">
      <c r="B30" s="21" t="s">
        <v>31</v>
      </c>
      <c r="C30" s="9">
        <v>64.989999999999995</v>
      </c>
      <c r="D30" s="5" t="s">
        <v>35</v>
      </c>
      <c r="E30" s="11" t="s">
        <v>31</v>
      </c>
    </row>
    <row r="31" spans="2:8" x14ac:dyDescent="0.25">
      <c r="B31" s="21" t="s">
        <v>29</v>
      </c>
      <c r="C31" s="9">
        <v>20</v>
      </c>
      <c r="D31" s="5" t="s">
        <v>35</v>
      </c>
      <c r="E31" s="11" t="s">
        <v>29</v>
      </c>
    </row>
    <row r="32" spans="2:8" x14ac:dyDescent="0.25">
      <c r="B32" s="21" t="s">
        <v>23</v>
      </c>
      <c r="C32" s="9">
        <v>7.99</v>
      </c>
      <c r="D32" s="5" t="s">
        <v>35</v>
      </c>
      <c r="E32" s="11" t="s">
        <v>23</v>
      </c>
    </row>
    <row r="33" spans="2:5" x14ac:dyDescent="0.25">
      <c r="B33" s="21" t="s">
        <v>25</v>
      </c>
      <c r="C33" s="9">
        <v>7.99</v>
      </c>
      <c r="D33" s="5" t="s">
        <v>35</v>
      </c>
      <c r="E33" s="11" t="s">
        <v>25</v>
      </c>
    </row>
    <row r="34" spans="2:5" x14ac:dyDescent="0.25">
      <c r="B34" s="21" t="s">
        <v>26</v>
      </c>
      <c r="C34" s="9">
        <v>10.99</v>
      </c>
      <c r="D34" s="5" t="s">
        <v>35</v>
      </c>
      <c r="E34" s="11" t="s">
        <v>26</v>
      </c>
    </row>
    <row r="35" spans="2:5" x14ac:dyDescent="0.25">
      <c r="B35" s="21" t="s">
        <v>24</v>
      </c>
      <c r="C35" s="9">
        <v>38.99</v>
      </c>
      <c r="D35" s="5" t="s">
        <v>36</v>
      </c>
      <c r="E35" s="11" t="s">
        <v>24</v>
      </c>
    </row>
    <row r="36" spans="2:5" ht="15.75" thickBot="1" x14ac:dyDescent="0.3">
      <c r="B36" s="22" t="s">
        <v>30</v>
      </c>
      <c r="C36" s="10">
        <v>19.989999999999998</v>
      </c>
      <c r="D36" s="8" t="s">
        <v>35</v>
      </c>
      <c r="E36" s="11" t="s">
        <v>30</v>
      </c>
    </row>
  </sheetData>
  <conditionalFormatting sqref="C3:H27">
    <cfRule type="containsText" dxfId="3" priority="1" operator="containsText" text="y">
      <formula>NOT(ISERROR(SEARCH("y",C3)))</formula>
    </cfRule>
    <cfRule type="containsText" dxfId="2" priority="2" operator="containsText" text="n">
      <formula>NOT(ISERROR(SEARCH("n",C3)))</formula>
    </cfRule>
    <cfRule type="containsText" dxfId="1" priority="3" operator="containsText" text="n">
      <formula>NOT(ISERROR(SEARCH("n",C3)))</formula>
    </cfRule>
    <cfRule type="containsText" dxfId="0" priority="4" operator="containsText" text="y">
      <formula>NOT(ISERROR(SEARCH("y",C3)))</formula>
    </cfRule>
  </conditionalFormatting>
  <dataValidations count="1">
    <dataValidation type="list" allowBlank="1" showInputMessage="1" showErrorMessage="1" sqref="M3 C3:H27">
      <formula1>$M$3:$M$4</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R41"/>
  <sheetViews>
    <sheetView zoomScale="85" zoomScaleNormal="85" workbookViewId="0">
      <selection activeCell="D4" sqref="D4"/>
    </sheetView>
  </sheetViews>
  <sheetFormatPr defaultRowHeight="15" x14ac:dyDescent="0.25"/>
  <cols>
    <col min="2" max="2" width="28.85546875" bestFit="1" customWidth="1"/>
    <col min="3" max="3" width="8.42578125" bestFit="1" customWidth="1"/>
    <col min="4" max="4" width="15.140625" bestFit="1" customWidth="1"/>
    <col min="5" max="5" width="5.5703125" bestFit="1" customWidth="1"/>
    <col min="6" max="6" width="17.140625" bestFit="1" customWidth="1"/>
    <col min="7" max="7" width="11.5703125" bestFit="1" customWidth="1"/>
    <col min="8" max="8" width="7.42578125" bestFit="1" customWidth="1"/>
    <col min="9" max="9" width="4" bestFit="1" customWidth="1"/>
    <col min="10" max="10" width="4.85546875" bestFit="1" customWidth="1"/>
    <col min="11" max="11" width="4.28515625" bestFit="1" customWidth="1"/>
    <col min="12" max="12" width="4.28515625" customWidth="1"/>
    <col min="13" max="13" width="16" bestFit="1" customWidth="1"/>
    <col min="14" max="14" width="17.140625" bestFit="1" customWidth="1"/>
    <col min="15" max="15" width="5.5703125" customWidth="1"/>
    <col min="16" max="16" width="17.140625" bestFit="1" customWidth="1"/>
    <col min="17" max="17" width="11.5703125" bestFit="1" customWidth="1"/>
    <col min="18" max="18" width="7.42578125" customWidth="1"/>
    <col min="19" max="21" width="5.5703125" customWidth="1"/>
  </cols>
  <sheetData>
    <row r="1" spans="2:18" ht="15.75" thickBot="1" x14ac:dyDescent="0.3">
      <c r="M1" t="s">
        <v>28</v>
      </c>
    </row>
    <row r="2" spans="2:18" x14ac:dyDescent="0.25">
      <c r="B2" s="15" t="s">
        <v>0</v>
      </c>
      <c r="C2" s="16" t="s">
        <v>22</v>
      </c>
      <c r="D2" s="16" t="s">
        <v>29</v>
      </c>
      <c r="E2" s="16" t="s">
        <v>23</v>
      </c>
      <c r="F2" s="16" t="s">
        <v>25</v>
      </c>
      <c r="G2" s="16" t="s">
        <v>26</v>
      </c>
      <c r="H2" s="16" t="s">
        <v>24</v>
      </c>
      <c r="I2" s="16" t="s">
        <v>13</v>
      </c>
      <c r="J2" s="16" t="s">
        <v>12</v>
      </c>
      <c r="K2" s="17" t="s">
        <v>14</v>
      </c>
      <c r="L2" s="4"/>
      <c r="M2" s="27" t="s">
        <v>40</v>
      </c>
      <c r="N2" s="28" t="s">
        <v>41</v>
      </c>
      <c r="O2" s="28" t="s">
        <v>23</v>
      </c>
      <c r="P2" s="28" t="s">
        <v>25</v>
      </c>
      <c r="Q2" s="28" t="s">
        <v>26</v>
      </c>
      <c r="R2" s="29" t="s">
        <v>24</v>
      </c>
    </row>
    <row r="3" spans="2:18" x14ac:dyDescent="0.25">
      <c r="B3" s="3" t="s">
        <v>54</v>
      </c>
      <c r="C3" s="4">
        <f>IF(Assumptions!B2="y",IF(Data!C3="y",Data!$C$30,0),0)</f>
        <v>0</v>
      </c>
      <c r="D3" s="4">
        <f>IF(Assumptions!B2="y",IF(Data!D3="y",Data!$C$31,"NA"),0)</f>
        <v>0</v>
      </c>
      <c r="E3" s="4">
        <f>IF(Assumptions!B2="y",IF(Data!E3="y",Data!$C$32,"NA"),0)</f>
        <v>0</v>
      </c>
      <c r="F3" s="4">
        <f>IF(Assumptions!B2="y",IF(Data!F3="y",Data!$C$33,"NA"),0)</f>
        <v>0</v>
      </c>
      <c r="G3" s="4">
        <f>IF(Assumptions!B2="y",IF(Data!G3="y",Data!$C$34,"NA"),0)</f>
        <v>0</v>
      </c>
      <c r="H3" s="4">
        <f>IF(Assumptions!B2="y",IF(Data!H3="y",Data!$C$35,"NA"),0)</f>
        <v>0</v>
      </c>
      <c r="I3" s="4">
        <f>IF(Assumptions!B2="y",IF(Data!I3="y",Data!#REF!,"NA"),0)</f>
        <v>0</v>
      </c>
      <c r="J3" s="4">
        <f>IF(Assumptions!B2="y",IF(Data!J3="y",Data!#REF!,"NA"),0)</f>
        <v>0</v>
      </c>
      <c r="K3" s="5">
        <f>IF(Assumptions!B2="y",IF(Data!K3="y",Data!#REF!,"NA"),0)</f>
        <v>0</v>
      </c>
      <c r="L3" s="4"/>
      <c r="M3" s="3">
        <f>MIN(E3:K3)</f>
        <v>0</v>
      </c>
      <c r="N3" s="11" t="str">
        <f>IFERROR(VLOOKUP(M3,Data!$C$30:$E$36,3,FALSE),"NA")</f>
        <v>NA</v>
      </c>
      <c r="O3" s="11">
        <f>IF($N3=$O$2,1,0)</f>
        <v>0</v>
      </c>
      <c r="P3" s="11">
        <f>IF($N3=$P$2,1,0)</f>
        <v>0</v>
      </c>
      <c r="Q3" s="11">
        <f>IF($N3=$Q$2,1,0)</f>
        <v>0</v>
      </c>
      <c r="R3" s="12">
        <f>IF($N3=$R$2,1,0)</f>
        <v>0</v>
      </c>
    </row>
    <row r="4" spans="2:18" x14ac:dyDescent="0.25">
      <c r="B4" s="48" t="s">
        <v>60</v>
      </c>
      <c r="C4" s="4">
        <f>IF(Assumptions!B3="y",IF(Data!C4="y",Data!$C$30,0),0)</f>
        <v>0</v>
      </c>
      <c r="D4" s="4">
        <f>IF(Assumptions!B3="y",IF(Data!D4="y",Data!$C$31,"NA"),0)</f>
        <v>0</v>
      </c>
      <c r="E4" s="4">
        <f>IF(Assumptions!B3="y",IF(Data!E4="y",Data!$C$32,"NA"),0)</f>
        <v>0</v>
      </c>
      <c r="F4" s="4">
        <f>IF(Assumptions!B3="y",IF(Data!F4="y",Data!$C$33,"NA"),0)</f>
        <v>0</v>
      </c>
      <c r="G4" s="4">
        <f>IF(Assumptions!B3="y",IF(Data!G4="y",Data!$C$34,"NA"),0)</f>
        <v>0</v>
      </c>
      <c r="H4" s="4">
        <f>IF(Assumptions!B3="y",IF(Data!H4="y",Data!$C$35,"NA"),0)</f>
        <v>0</v>
      </c>
      <c r="I4" s="4">
        <f>IF(Assumptions!B3="y",IF(Data!I4="y",Data!#REF!,"NA"),0)</f>
        <v>0</v>
      </c>
      <c r="J4" s="4">
        <f>IF(Assumptions!B3="y",IF(Data!J4="y",Data!#REF!,"NA"),0)</f>
        <v>0</v>
      </c>
      <c r="K4" s="5">
        <f>IF(Assumptions!B3="y",IF(Data!K4="y",Data!#REF!,"NA"),0)</f>
        <v>0</v>
      </c>
      <c r="L4" s="4"/>
      <c r="M4" s="3">
        <f t="shared" ref="M4:M21" si="0">MIN(E4:K4)</f>
        <v>0</v>
      </c>
      <c r="N4" s="11" t="str">
        <f>IFERROR(VLOOKUP(M4,Data!$C$30:$E$36,3,FALSE),"NA")</f>
        <v>NA</v>
      </c>
      <c r="O4" s="11">
        <f t="shared" ref="O4:O27" si="1">IF($N4=$O$2,1,0)</f>
        <v>0</v>
      </c>
      <c r="P4" s="11">
        <f t="shared" ref="P4:P27" si="2">IF($N4=$P$2,1,0)</f>
        <v>0</v>
      </c>
      <c r="Q4" s="11">
        <f t="shared" ref="Q4:Q27" si="3">IF($N4=$Q$2,1,0)</f>
        <v>0</v>
      </c>
      <c r="R4" s="12">
        <f t="shared" ref="R4:R27" si="4">IF($N4=$R$2,1,0)</f>
        <v>0</v>
      </c>
    </row>
    <row r="5" spans="2:18" x14ac:dyDescent="0.25">
      <c r="B5" s="3" t="s">
        <v>57</v>
      </c>
      <c r="C5" s="4">
        <f>IF(Assumptions!B4="y",IF(Data!C5="y",Data!$C$30,0),0)</f>
        <v>0</v>
      </c>
      <c r="D5" s="4">
        <f>IF(Assumptions!B4="y",IF(Data!D5="y",Data!$C$31,"NA"),0)</f>
        <v>0</v>
      </c>
      <c r="E5" s="4">
        <f>IF(Assumptions!B4="y",IF(Data!E5="y",Data!$C$32,"NA"),0)</f>
        <v>0</v>
      </c>
      <c r="F5" s="4">
        <f>IF(Assumptions!B4="y",IF(Data!F5="y",Data!$C$33,"NA"),0)</f>
        <v>0</v>
      </c>
      <c r="G5" s="4">
        <f>IF(Assumptions!B4="y",IF(Data!G5="y",Data!$C$34,"NA"),0)</f>
        <v>0</v>
      </c>
      <c r="H5" s="4">
        <f>IF(Assumptions!B4="y",IF(Data!H5="y",Data!$C$35,"NA"),0)</f>
        <v>0</v>
      </c>
      <c r="I5" s="4">
        <f>IF(Assumptions!B4="y",IF(Data!I5="y",Data!#REF!,"NA"),0)</f>
        <v>0</v>
      </c>
      <c r="J5" s="4">
        <f>IF(Assumptions!B4="y",IF(Data!J5="y",Data!#REF!,"NA"),0)</f>
        <v>0</v>
      </c>
      <c r="K5" s="5">
        <f>IF(Assumptions!B4="y",IF(Data!K5="y",Data!#REF!,"NA"),0)</f>
        <v>0</v>
      </c>
      <c r="L5" s="4"/>
      <c r="M5" s="3">
        <f t="shared" si="0"/>
        <v>0</v>
      </c>
      <c r="N5" s="11" t="str">
        <f>IFERROR(VLOOKUP(M5,Data!$C$30:$E$36,3,FALSE),"NA")</f>
        <v>NA</v>
      </c>
      <c r="O5" s="11">
        <f t="shared" si="1"/>
        <v>0</v>
      </c>
      <c r="P5" s="11">
        <f t="shared" si="2"/>
        <v>0</v>
      </c>
      <c r="Q5" s="11">
        <f t="shared" si="3"/>
        <v>0</v>
      </c>
      <c r="R5" s="12">
        <f t="shared" si="4"/>
        <v>0</v>
      </c>
    </row>
    <row r="6" spans="2:18" x14ac:dyDescent="0.25">
      <c r="B6" s="3" t="s">
        <v>61</v>
      </c>
      <c r="C6" s="4">
        <f>IF(Assumptions!B5="y",IF(Data!C6="y",Data!$C$30,0),0)</f>
        <v>0</v>
      </c>
      <c r="D6" s="4">
        <f>IF(Assumptions!B5="y",IF(Data!D6="y",Data!$C$31,"NA"),0)</f>
        <v>0</v>
      </c>
      <c r="E6" s="4">
        <f>IF(Assumptions!B5="y",IF(Data!E6="y",Data!$C$32,"NA"),0)</f>
        <v>0</v>
      </c>
      <c r="F6" s="4">
        <f>IF(Assumptions!B5="y",IF(Data!F6="y",Data!$C$33,"NA"),0)</f>
        <v>0</v>
      </c>
      <c r="G6" s="4">
        <f>IF(Assumptions!B5="y",IF(Data!G6="y",Data!$C$34,"NA"),0)</f>
        <v>0</v>
      </c>
      <c r="H6" s="4">
        <f>IF(Assumptions!B5="y",IF(Data!H6="y",Data!$C$35,"NA"),0)</f>
        <v>0</v>
      </c>
      <c r="I6" s="4">
        <f>IF(Assumptions!B5="y",IF(Data!I6="y",Data!#REF!,"NA"),0)</f>
        <v>0</v>
      </c>
      <c r="J6" s="4">
        <f>IF(Assumptions!B5="y",IF(Data!J6="y",Data!#REF!,"NA"),0)</f>
        <v>0</v>
      </c>
      <c r="K6" s="5">
        <f>IF(Assumptions!B5="y",IF(Data!K6="y",Data!#REF!,"NA"),0)</f>
        <v>0</v>
      </c>
      <c r="L6" s="4"/>
      <c r="M6" s="3">
        <f t="shared" si="0"/>
        <v>0</v>
      </c>
      <c r="N6" s="11" t="str">
        <f>IFERROR(VLOOKUP(M6,Data!$C$30:$E$36,3,FALSE),"NA")</f>
        <v>NA</v>
      </c>
      <c r="O6" s="11">
        <f t="shared" si="1"/>
        <v>0</v>
      </c>
      <c r="P6" s="11">
        <f t="shared" si="2"/>
        <v>0</v>
      </c>
      <c r="Q6" s="11">
        <f t="shared" si="3"/>
        <v>0</v>
      </c>
      <c r="R6" s="12">
        <f t="shared" si="4"/>
        <v>0</v>
      </c>
    </row>
    <row r="7" spans="2:18" x14ac:dyDescent="0.25">
      <c r="B7" s="48" t="s">
        <v>59</v>
      </c>
      <c r="C7" s="4">
        <f>IF(Assumptions!B6="y",IF(Data!C7="y",Data!$C$30,0),0)</f>
        <v>0</v>
      </c>
      <c r="D7" s="4">
        <f>IF(Assumptions!B6="y",IF(Data!D7="y",Data!$C$31,"NA"),0)</f>
        <v>0</v>
      </c>
      <c r="E7" s="4">
        <f>IF(Assumptions!B6="y",IF(Data!E7="y",Data!$C$32,"NA"),0)</f>
        <v>0</v>
      </c>
      <c r="F7" s="4">
        <f>IF(Assumptions!B6="y",IF(Data!F7="y",Data!$C$33,"NA"),0)</f>
        <v>0</v>
      </c>
      <c r="G7" s="4">
        <f>IF(Assumptions!B6="y",IF(Data!G7="y",Data!$C$34,"NA"),0)</f>
        <v>0</v>
      </c>
      <c r="H7" s="4">
        <f>IF(Assumptions!B6="y",IF(Data!H7="y",Data!$C$35,"NA"),0)</f>
        <v>0</v>
      </c>
      <c r="I7" s="4">
        <f>IF(Assumptions!B6="y",IF(Data!I7="y",Data!#REF!,"NA"),0)</f>
        <v>0</v>
      </c>
      <c r="J7" s="4">
        <f>IF(Assumptions!B6="y",IF(Data!J7="y",Data!#REF!,"NA"),0)</f>
        <v>0</v>
      </c>
      <c r="K7" s="5">
        <f>IF(Assumptions!B6="y",IF(Data!K7="y",Data!#REF!,"NA"),0)</f>
        <v>0</v>
      </c>
      <c r="L7" s="4"/>
      <c r="M7" s="3">
        <f t="shared" si="0"/>
        <v>0</v>
      </c>
      <c r="N7" s="11" t="str">
        <f>IFERROR(VLOOKUP(M7,Data!$C$30:$E$36,3,FALSE),"NA")</f>
        <v>NA</v>
      </c>
      <c r="O7" s="11">
        <f t="shared" si="1"/>
        <v>0</v>
      </c>
      <c r="P7" s="11">
        <f t="shared" si="2"/>
        <v>0</v>
      </c>
      <c r="Q7" s="11">
        <f t="shared" si="3"/>
        <v>0</v>
      </c>
      <c r="R7" s="12">
        <f t="shared" si="4"/>
        <v>0</v>
      </c>
    </row>
    <row r="8" spans="2:18" x14ac:dyDescent="0.25">
      <c r="B8" s="3" t="s">
        <v>58</v>
      </c>
      <c r="C8" s="4">
        <f>IF(Assumptions!B7="y",IF(Data!C8="y",Data!$C$30,0),0)</f>
        <v>0</v>
      </c>
      <c r="D8" s="4">
        <f>IF(Assumptions!B7="y",IF(Data!D8="y",Data!$C$31,"NA"),0)</f>
        <v>0</v>
      </c>
      <c r="E8" s="4">
        <f>IF(Assumptions!B7="y",IF(Data!E8="y",Data!$C$32,"NA"),0)</f>
        <v>0</v>
      </c>
      <c r="F8" s="4">
        <f>IF(Assumptions!B7="y",IF(Data!F8="y",Data!$C$33,"NA"),0)</f>
        <v>0</v>
      </c>
      <c r="G8" s="4">
        <f>IF(Assumptions!B7="y",IF(Data!G8="y",Data!$C$34,"NA"),0)</f>
        <v>0</v>
      </c>
      <c r="H8" s="4">
        <f>IF(Assumptions!B7="y",IF(Data!H8="y",Data!$C$35,"NA"),0)</f>
        <v>0</v>
      </c>
      <c r="I8" s="4">
        <f>IF(Assumptions!B7="y",IF(Data!I8="y",Data!#REF!,"NA"),0)</f>
        <v>0</v>
      </c>
      <c r="J8" s="4">
        <f>IF(Assumptions!B7="y",IF(Data!J8="y",Data!#REF!,"NA"),0)</f>
        <v>0</v>
      </c>
      <c r="K8" s="5">
        <f>IF(Assumptions!B7="y",IF(Data!K8="y",Data!#REF!,"NA"),0)</f>
        <v>0</v>
      </c>
      <c r="L8" s="4"/>
      <c r="M8" s="3">
        <f t="shared" si="0"/>
        <v>0</v>
      </c>
      <c r="N8" s="11" t="str">
        <f>IFERROR(VLOOKUP(M8,Data!$C$30:$E$36,3,FALSE),"NA")</f>
        <v>NA</v>
      </c>
      <c r="O8" s="11">
        <f t="shared" si="1"/>
        <v>0</v>
      </c>
      <c r="P8" s="11">
        <f t="shared" si="2"/>
        <v>0</v>
      </c>
      <c r="Q8" s="11">
        <f t="shared" si="3"/>
        <v>0</v>
      </c>
      <c r="R8" s="12">
        <f t="shared" si="4"/>
        <v>0</v>
      </c>
    </row>
    <row r="9" spans="2:18" x14ac:dyDescent="0.25">
      <c r="B9" s="3" t="s">
        <v>11</v>
      </c>
      <c r="C9" s="4">
        <f>IF(Assumptions!B8="y",IF(Data!C9="y",Data!$C$30,0),0)</f>
        <v>0</v>
      </c>
      <c r="D9" s="4">
        <f>IF(Assumptions!B8="y",IF(Data!D9="y",Data!$C$31,"NA"),0)</f>
        <v>0</v>
      </c>
      <c r="E9" s="4">
        <f>IF(Assumptions!B8="y",IF(Data!E9="y",Data!$C$32,"NA"),0)</f>
        <v>0</v>
      </c>
      <c r="F9" s="4">
        <f>IF(Assumptions!B8="y",IF(Data!F9="y",Data!$C$33,"NA"),0)</f>
        <v>0</v>
      </c>
      <c r="G9" s="4">
        <f>IF(Assumptions!B8="y",IF(Data!G9="y",Data!$C$34,"NA"),0)</f>
        <v>0</v>
      </c>
      <c r="H9" s="4">
        <f>IF(Assumptions!B8="y",IF(Data!H9="y",Data!$C$35,"NA"),0)</f>
        <v>0</v>
      </c>
      <c r="I9" s="4">
        <f>IF(Assumptions!B8="y",IF(Data!I9="y",Data!#REF!,"NA"),0)</f>
        <v>0</v>
      </c>
      <c r="J9" s="4">
        <f>IF(Assumptions!B8="y",IF(Data!J9="y",Data!#REF!,"NA"),0)</f>
        <v>0</v>
      </c>
      <c r="K9" s="5">
        <f>IF(Assumptions!B8="y",IF(Data!K9="y",Data!#REF!,"NA"),0)</f>
        <v>0</v>
      </c>
      <c r="L9" s="4"/>
      <c r="M9" s="3">
        <f t="shared" si="0"/>
        <v>0</v>
      </c>
      <c r="N9" s="11" t="str">
        <f>IFERROR(VLOOKUP(M9,Data!$C$30:$E$36,3,FALSE),"NA")</f>
        <v>NA</v>
      </c>
      <c r="O9" s="11">
        <f t="shared" si="1"/>
        <v>0</v>
      </c>
      <c r="P9" s="11">
        <f t="shared" si="2"/>
        <v>0</v>
      </c>
      <c r="Q9" s="11">
        <f t="shared" si="3"/>
        <v>0</v>
      </c>
      <c r="R9" s="12">
        <f t="shared" si="4"/>
        <v>0</v>
      </c>
    </row>
    <row r="10" spans="2:18" x14ac:dyDescent="0.25">
      <c r="B10" s="48" t="s">
        <v>55</v>
      </c>
      <c r="C10" s="4">
        <f>IF(Assumptions!B9="y",IF(Data!C10="y",Data!$C$30,0),0)</f>
        <v>0</v>
      </c>
      <c r="D10" s="4">
        <f>IF(Assumptions!B9="y",IF(Data!D10="y",Data!$C$31,"NA"),0)</f>
        <v>0</v>
      </c>
      <c r="E10" s="4">
        <f>IF(Assumptions!B9="y",IF(Data!E10="y",Data!$C$32,"NA"),0)</f>
        <v>0</v>
      </c>
      <c r="F10" s="4">
        <f>IF(Assumptions!B9="y",IF(Data!F10="y",Data!$C$33,"NA"),0)</f>
        <v>0</v>
      </c>
      <c r="G10" s="4">
        <f>IF(Assumptions!B9="y",IF(Data!G10="y",Data!$C$34,"NA"),0)</f>
        <v>0</v>
      </c>
      <c r="H10" s="4">
        <f>IF(Assumptions!B9="y",IF(Data!H10="y",Data!$C$35,"NA"),0)</f>
        <v>0</v>
      </c>
      <c r="I10" s="4">
        <f>IF(Assumptions!B9="y",IF(Data!I10="y",Data!#REF!,"NA"),0)</f>
        <v>0</v>
      </c>
      <c r="J10" s="4">
        <f>IF(Assumptions!B9="y",IF(Data!J10="y",Data!#REF!,"NA"),0)</f>
        <v>0</v>
      </c>
      <c r="K10" s="5">
        <f>IF(Assumptions!B9="y",IF(Data!K10="y",Data!#REF!,"NA"),0)</f>
        <v>0</v>
      </c>
      <c r="L10" s="4"/>
      <c r="M10" s="3">
        <f t="shared" si="0"/>
        <v>0</v>
      </c>
      <c r="N10" s="11" t="str">
        <f>IFERROR(VLOOKUP(M10,Data!$C$30:$E$36,3,FALSE),"NA")</f>
        <v>NA</v>
      </c>
      <c r="O10" s="11">
        <f t="shared" si="1"/>
        <v>0</v>
      </c>
      <c r="P10" s="11">
        <f t="shared" si="2"/>
        <v>0</v>
      </c>
      <c r="Q10" s="11">
        <f t="shared" si="3"/>
        <v>0</v>
      </c>
      <c r="R10" s="12">
        <f t="shared" si="4"/>
        <v>0</v>
      </c>
    </row>
    <row r="11" spans="2:18" x14ac:dyDescent="0.25">
      <c r="B11" s="49" t="s">
        <v>3</v>
      </c>
      <c r="C11" s="4">
        <f>IF(Assumptions!B10="y",IF(Data!C11="y",Data!$C$30,0),0)</f>
        <v>0</v>
      </c>
      <c r="D11" s="4">
        <f>IF(Assumptions!B10="y",IF(Data!D11="y",Data!$C$31,"NA"),0)</f>
        <v>0</v>
      </c>
      <c r="E11" s="4">
        <f>IF(Assumptions!B10="y",IF(Data!E11="y",Data!$C$32,"NA"),0)</f>
        <v>0</v>
      </c>
      <c r="F11" s="4">
        <f>IF(Assumptions!B10="y",IF(Data!F11="y",Data!$C$33,"NA"),0)</f>
        <v>0</v>
      </c>
      <c r="G11" s="4">
        <f>IF(Assumptions!B10="y",IF(Data!G11="y",Data!$C$34,"NA"),0)</f>
        <v>0</v>
      </c>
      <c r="H11" s="4">
        <f>IF(Assumptions!B10="y",IF(Data!H11="y",Data!$C$35,"NA"),0)</f>
        <v>0</v>
      </c>
      <c r="I11" s="4">
        <f>IF(Assumptions!B10="y",IF(Data!I11="y",Data!#REF!,"NA"),0)</f>
        <v>0</v>
      </c>
      <c r="J11" s="4">
        <f>IF(Assumptions!B10="y",IF(Data!J11="y",Data!#REF!,"NA"),0)</f>
        <v>0</v>
      </c>
      <c r="K11" s="5">
        <f>IF(Assumptions!B10="y",IF(Data!K11="y",Data!#REF!,"NA"),0)</f>
        <v>0</v>
      </c>
      <c r="L11" s="4"/>
      <c r="M11" s="3">
        <f t="shared" si="0"/>
        <v>0</v>
      </c>
      <c r="N11" s="11" t="str">
        <f>IFERROR(VLOOKUP(M11,Data!$C$30:$E$36,3,FALSE),"NA")</f>
        <v>NA</v>
      </c>
      <c r="O11" s="11">
        <f t="shared" si="1"/>
        <v>0</v>
      </c>
      <c r="P11" s="11">
        <f t="shared" si="2"/>
        <v>0</v>
      </c>
      <c r="Q11" s="11">
        <f t="shared" si="3"/>
        <v>0</v>
      </c>
      <c r="R11" s="12">
        <f t="shared" si="4"/>
        <v>0</v>
      </c>
    </row>
    <row r="12" spans="2:18" x14ac:dyDescent="0.25">
      <c r="B12" s="3" t="s">
        <v>56</v>
      </c>
      <c r="C12" s="4">
        <f>IF(Assumptions!B11="y",IF(Data!C12="y",Data!$C$30,0),0)</f>
        <v>0</v>
      </c>
      <c r="D12" s="4">
        <f>IF(Assumptions!B11="y",IF(Data!D12="y",Data!$C$31,"NA"),0)</f>
        <v>0</v>
      </c>
      <c r="E12" s="4">
        <f>IF(Assumptions!B11="y",IF(Data!E12="y",Data!$C$32,"NA"),0)</f>
        <v>0</v>
      </c>
      <c r="F12" s="4">
        <f>IF(Assumptions!B11="y",IF(Data!F12="y",Data!$C$33,"NA"),0)</f>
        <v>0</v>
      </c>
      <c r="G12" s="4">
        <f>IF(Assumptions!B11="y",IF(Data!G12="y",Data!$C$34,"NA"),0)</f>
        <v>0</v>
      </c>
      <c r="H12" s="4">
        <f>IF(Assumptions!B11="y",IF(Data!H12="y",Data!$C$35,"NA"),0)</f>
        <v>0</v>
      </c>
      <c r="I12" s="4">
        <f>IF(Assumptions!B11="y",IF(Data!I12="y",Data!#REF!,"NA"),0)</f>
        <v>0</v>
      </c>
      <c r="J12" s="4">
        <f>IF(Assumptions!B11="y",IF(Data!J12="y",Data!#REF!,"NA"),0)</f>
        <v>0</v>
      </c>
      <c r="K12" s="5">
        <f>IF(Assumptions!B11="y",IF(Data!K12="y",Data!#REF!,"NA"),0)</f>
        <v>0</v>
      </c>
      <c r="L12" s="4"/>
      <c r="M12" s="3">
        <f t="shared" si="0"/>
        <v>0</v>
      </c>
      <c r="N12" s="11" t="str">
        <f>IFERROR(VLOOKUP(M12,Data!$C$30:$E$36,3,FALSE),"NA")</f>
        <v>NA</v>
      </c>
      <c r="O12" s="11">
        <f t="shared" si="1"/>
        <v>0</v>
      </c>
      <c r="P12" s="11">
        <f t="shared" si="2"/>
        <v>0</v>
      </c>
      <c r="Q12" s="11">
        <f t="shared" si="3"/>
        <v>0</v>
      </c>
      <c r="R12" s="12">
        <f t="shared" si="4"/>
        <v>0</v>
      </c>
    </row>
    <row r="13" spans="2:18" x14ac:dyDescent="0.25">
      <c r="B13" s="48" t="s">
        <v>63</v>
      </c>
      <c r="C13" s="4">
        <f>IF(Assumptions!B12="y",IF(Data!C13="y",Data!$C$30,0),0)</f>
        <v>0</v>
      </c>
      <c r="D13" s="4">
        <f>IF(Assumptions!B12="y",IF(Data!D13="y",Data!$C$31,"NA"),0)</f>
        <v>0</v>
      </c>
      <c r="E13" s="4">
        <f>IF(Assumptions!B12="y",IF(Data!E13="y",Data!$C$32,"NA"),0)</f>
        <v>0</v>
      </c>
      <c r="F13" s="4">
        <f>IF(Assumptions!B12="y",IF(Data!F13="y",Data!$C$33,"NA"),0)</f>
        <v>0</v>
      </c>
      <c r="G13" s="4">
        <f>IF(Assumptions!B12="y",IF(Data!G13="y",Data!$C$34,"NA"),0)</f>
        <v>0</v>
      </c>
      <c r="H13" s="4">
        <f>IF(Assumptions!B12="y",IF(Data!H13="y",Data!$C$35,"NA"),0)</f>
        <v>0</v>
      </c>
      <c r="I13" s="4">
        <f>IF(Assumptions!B12="y",IF(Data!I13="y",Data!#REF!,"NA"),0)</f>
        <v>0</v>
      </c>
      <c r="J13" s="4">
        <f>IF(Assumptions!B12="y",IF(Data!J13="y",Data!#REF!,"NA"),0)</f>
        <v>0</v>
      </c>
      <c r="K13" s="5">
        <f>IF(Assumptions!B12="y",IF(Data!K13="y",Data!#REF!,"NA"),0)</f>
        <v>0</v>
      </c>
      <c r="L13" s="4"/>
      <c r="M13" s="3">
        <f t="shared" si="0"/>
        <v>0</v>
      </c>
      <c r="N13" s="11" t="str">
        <f>IFERROR(VLOOKUP(M13,Data!$C$30:$E$36,3,FALSE),"NA")</f>
        <v>NA</v>
      </c>
      <c r="O13" s="11">
        <f t="shared" si="1"/>
        <v>0</v>
      </c>
      <c r="P13" s="11">
        <f t="shared" si="2"/>
        <v>0</v>
      </c>
      <c r="Q13" s="11">
        <f t="shared" si="3"/>
        <v>0</v>
      </c>
      <c r="R13" s="12">
        <f t="shared" si="4"/>
        <v>0</v>
      </c>
    </row>
    <row r="14" spans="2:18" x14ac:dyDescent="0.25">
      <c r="B14" s="49" t="s">
        <v>15</v>
      </c>
      <c r="C14" s="4">
        <f>IF(Assumptions!B13="y",IF(Data!C14="y",Data!$C$30,0),0)</f>
        <v>0</v>
      </c>
      <c r="D14" s="4">
        <f>IF(Assumptions!B13="y",IF(Data!D14="y",Data!$C$31,"NA"),0)</f>
        <v>0</v>
      </c>
      <c r="E14" s="4">
        <f>IF(Assumptions!B13="y",IF(Data!E14="y",Data!$C$32,"NA"),0)</f>
        <v>0</v>
      </c>
      <c r="F14" s="4">
        <f>IF(Assumptions!B13="y",IF(Data!F14="y",Data!$C$33,"NA"),0)</f>
        <v>0</v>
      </c>
      <c r="G14" s="4">
        <f>IF(Assumptions!B13="y",IF(Data!G14="y",Data!$C$34,"NA"),0)</f>
        <v>0</v>
      </c>
      <c r="H14" s="4">
        <f>IF(Assumptions!B13="y",IF(Data!H14="y",Data!$C$35,"NA"),0)</f>
        <v>0</v>
      </c>
      <c r="I14" s="4">
        <f>IF(Assumptions!B13="y",IF(Data!I14="y",Data!#REF!,"NA"),0)</f>
        <v>0</v>
      </c>
      <c r="J14" s="4">
        <f>IF(Assumptions!B13="y",IF(Data!J14="y",Data!#REF!,"NA"),0)</f>
        <v>0</v>
      </c>
      <c r="K14" s="5">
        <f>IF(Assumptions!B13="y",IF(Data!K14="y",Data!#REF!,"NA"),0)</f>
        <v>0</v>
      </c>
      <c r="L14" s="4"/>
      <c r="M14" s="3">
        <f t="shared" si="0"/>
        <v>0</v>
      </c>
      <c r="N14" s="11" t="str">
        <f>IFERROR(VLOOKUP(M14,Data!$C$30:$E$36,3,FALSE),"NA")</f>
        <v>NA</v>
      </c>
      <c r="O14" s="11">
        <f t="shared" si="1"/>
        <v>0</v>
      </c>
      <c r="P14" s="11">
        <f t="shared" si="2"/>
        <v>0</v>
      </c>
      <c r="Q14" s="11">
        <f t="shared" si="3"/>
        <v>0</v>
      </c>
      <c r="R14" s="12">
        <f t="shared" si="4"/>
        <v>0</v>
      </c>
    </row>
    <row r="15" spans="2:18" x14ac:dyDescent="0.25">
      <c r="B15" s="3" t="s">
        <v>10</v>
      </c>
      <c r="C15" s="4">
        <f>IF(Assumptions!B14="y",IF(Data!C15="y",Data!$C$30,0),0)</f>
        <v>0</v>
      </c>
      <c r="D15" s="4">
        <f>IF(Assumptions!B14="y",IF(Data!D15="y",Data!$C$31,"NA"),0)</f>
        <v>0</v>
      </c>
      <c r="E15" s="4">
        <f>IF(Assumptions!B14="y",IF(Data!E15="y",Data!$C$32,"NA"),0)</f>
        <v>0</v>
      </c>
      <c r="F15" s="4">
        <f>IF(Assumptions!B14="y",IF(Data!F15="y",Data!$C$33,"NA"),0)</f>
        <v>0</v>
      </c>
      <c r="G15" s="4">
        <f>IF(Assumptions!B14="y",IF(Data!G15="y",Data!$C$34,"NA"),0)</f>
        <v>0</v>
      </c>
      <c r="H15" s="4">
        <f>IF(Assumptions!B14="y",IF(Data!H15="y",Data!$C$35,"NA"),0)</f>
        <v>0</v>
      </c>
      <c r="I15" s="4">
        <f>IF(Assumptions!B14="y",IF(Data!I15="y",Data!#REF!,"NA"),0)</f>
        <v>0</v>
      </c>
      <c r="J15" s="4">
        <f>IF(Assumptions!B14="y",IF(Data!J15="y",Data!#REF!,"NA"),0)</f>
        <v>0</v>
      </c>
      <c r="K15" s="5">
        <f>IF(Assumptions!B14="y",IF(Data!K15="y",Data!#REF!,"NA"),0)</f>
        <v>0</v>
      </c>
      <c r="L15" s="4"/>
      <c r="M15" s="3">
        <f t="shared" si="0"/>
        <v>0</v>
      </c>
      <c r="N15" s="11" t="str">
        <f>IFERROR(VLOOKUP(M15,Data!$C$30:$E$36,3,FALSE),"NA")</f>
        <v>NA</v>
      </c>
      <c r="O15" s="11">
        <f t="shared" si="1"/>
        <v>0</v>
      </c>
      <c r="P15" s="11">
        <f t="shared" si="2"/>
        <v>0</v>
      </c>
      <c r="Q15" s="11">
        <f t="shared" si="3"/>
        <v>0</v>
      </c>
      <c r="R15" s="12">
        <f t="shared" si="4"/>
        <v>0</v>
      </c>
    </row>
    <row r="16" spans="2:18" x14ac:dyDescent="0.25">
      <c r="B16" s="49" t="s">
        <v>8</v>
      </c>
      <c r="C16" s="4">
        <f>IF(Assumptions!B15="y",IF(Data!C16="y",Data!$C$30,0),0)</f>
        <v>0</v>
      </c>
      <c r="D16" s="4">
        <f>IF(Assumptions!B15="y",IF(Data!D16="y",Data!$C$31,"NA"),0)</f>
        <v>0</v>
      </c>
      <c r="E16" s="4">
        <f>IF(Assumptions!B15="y",IF(Data!E16="y",Data!$C$32,"NA"),0)</f>
        <v>0</v>
      </c>
      <c r="F16" s="4">
        <f>IF(Assumptions!B15="y",IF(Data!F16="y",Data!$C$33,"NA"),0)</f>
        <v>0</v>
      </c>
      <c r="G16" s="4">
        <f>IF(Assumptions!B15="y",IF(Data!G16="y",Data!$C$34,"NA"),0)</f>
        <v>0</v>
      </c>
      <c r="H16" s="4">
        <f>IF(Assumptions!B15="y",IF(Data!H16="y",Data!$C$35,"NA"),0)</f>
        <v>0</v>
      </c>
      <c r="I16" s="4">
        <f>IF(Assumptions!B15="y",IF(Data!I16="y",Data!#REF!,"NA"),0)</f>
        <v>0</v>
      </c>
      <c r="J16" s="4">
        <f>IF(Assumptions!B15="y",IF(Data!J16="y",Data!#REF!,"NA"),0)</f>
        <v>0</v>
      </c>
      <c r="K16" s="5">
        <f>IF(Assumptions!B15="y",IF(Data!K16="y",Data!#REF!,"NA"),0)</f>
        <v>0</v>
      </c>
      <c r="L16" s="4"/>
      <c r="M16" s="3">
        <f t="shared" si="0"/>
        <v>0</v>
      </c>
      <c r="N16" s="11" t="str">
        <f>IFERROR(VLOOKUP(M16,Data!$C$30:$E$36,3,FALSE),"NA")</f>
        <v>NA</v>
      </c>
      <c r="O16" s="11">
        <f t="shared" si="1"/>
        <v>0</v>
      </c>
      <c r="P16" s="11">
        <f t="shared" si="2"/>
        <v>0</v>
      </c>
      <c r="Q16" s="11">
        <f t="shared" si="3"/>
        <v>0</v>
      </c>
      <c r="R16" s="12">
        <f t="shared" si="4"/>
        <v>0</v>
      </c>
    </row>
    <row r="17" spans="2:18" x14ac:dyDescent="0.25">
      <c r="B17" s="3" t="s">
        <v>64</v>
      </c>
      <c r="C17" s="4">
        <f>IF(Assumptions!B16="y",IF(Data!C17="y",Data!$C$30,0),0)</f>
        <v>0</v>
      </c>
      <c r="D17" s="4">
        <f>IF(Assumptions!B16="y",IF(Data!D17="y",Data!$C$31,"NA"),0)</f>
        <v>0</v>
      </c>
      <c r="E17" s="4">
        <f>IF(Assumptions!B16="y",IF(Data!E17="y",Data!$C$32,"NA"),0)</f>
        <v>0</v>
      </c>
      <c r="F17" s="4">
        <f>IF(Assumptions!B16="y",IF(Data!F17="y",Data!$C$33,"NA"),0)</f>
        <v>0</v>
      </c>
      <c r="G17" s="4">
        <f>IF(Assumptions!B16="y",IF(Data!G17="y",Data!$C$34,"NA"),0)</f>
        <v>0</v>
      </c>
      <c r="H17" s="4">
        <f>IF(Assumptions!B16="y",IF(Data!H17="y",Data!$C$35,"NA"),0)</f>
        <v>0</v>
      </c>
      <c r="I17" s="4">
        <f>IF(Assumptions!B16="y",IF(Data!I17="y",Data!#REF!,"NA"),0)</f>
        <v>0</v>
      </c>
      <c r="J17" s="4">
        <f>IF(Assumptions!B16="y",IF(Data!J17="y",Data!#REF!,"NA"),0)</f>
        <v>0</v>
      </c>
      <c r="K17" s="5">
        <f>IF(Assumptions!B16="y",IF(Data!K17="y",Data!#REF!,"NA"),0)</f>
        <v>0</v>
      </c>
      <c r="L17" s="4"/>
      <c r="M17" s="3">
        <f t="shared" si="0"/>
        <v>0</v>
      </c>
      <c r="N17" s="11" t="str">
        <f>IFERROR(VLOOKUP(M17,Data!$C$30:$E$36,3,FALSE),"NA")</f>
        <v>NA</v>
      </c>
      <c r="O17" s="11">
        <f t="shared" si="1"/>
        <v>0</v>
      </c>
      <c r="P17" s="11">
        <f t="shared" si="2"/>
        <v>0</v>
      </c>
      <c r="Q17" s="11">
        <f t="shared" si="3"/>
        <v>0</v>
      </c>
      <c r="R17" s="12">
        <f t="shared" si="4"/>
        <v>0</v>
      </c>
    </row>
    <row r="18" spans="2:18" x14ac:dyDescent="0.25">
      <c r="B18" s="48" t="s">
        <v>62</v>
      </c>
      <c r="C18" s="4">
        <f>IF(Assumptions!B17="y",IF(Data!C18="y",Data!$C$30,0),0)</f>
        <v>0</v>
      </c>
      <c r="D18" s="4">
        <f>IF(Assumptions!B17="y",IF(Data!D18="y",Data!$C$31,"NA"),0)</f>
        <v>0</v>
      </c>
      <c r="E18" s="4">
        <f>IF(Assumptions!B17="y",IF(Data!E18="y",Data!$C$32,"NA"),0)</f>
        <v>0</v>
      </c>
      <c r="F18" s="4">
        <f>IF(Assumptions!B17="y",IF(Data!F18="y",Data!$C$33,"NA"),0)</f>
        <v>0</v>
      </c>
      <c r="G18" s="4">
        <f>IF(Assumptions!B17="y",IF(Data!G18="y",Data!$C$34,"NA"),0)</f>
        <v>0</v>
      </c>
      <c r="H18" s="4">
        <f>IF(Assumptions!B17="y",IF(Data!H18="y",Data!$C$35,"NA"),0)</f>
        <v>0</v>
      </c>
      <c r="I18" s="4">
        <f>IF(Assumptions!B17="y",IF(Data!I18="y",Data!#REF!,"NA"),0)</f>
        <v>0</v>
      </c>
      <c r="J18" s="4">
        <f>IF(Assumptions!B17="y",IF(Data!J18="y",Data!#REF!,"NA"),0)</f>
        <v>0</v>
      </c>
      <c r="K18" s="5">
        <f>IF(Assumptions!B17="y",IF(Data!K18="y",Data!#REF!,"NA"),0)</f>
        <v>0</v>
      </c>
      <c r="L18" s="4"/>
      <c r="M18" s="3">
        <f t="shared" si="0"/>
        <v>0</v>
      </c>
      <c r="N18" s="11" t="str">
        <f>IFERROR(VLOOKUP(M18,Data!$C$30:$E$36,3,FALSE),"NA")</f>
        <v>NA</v>
      </c>
      <c r="O18" s="11">
        <f t="shared" si="1"/>
        <v>0</v>
      </c>
      <c r="P18" s="11">
        <f t="shared" si="2"/>
        <v>0</v>
      </c>
      <c r="Q18" s="11">
        <f t="shared" si="3"/>
        <v>0</v>
      </c>
      <c r="R18" s="12">
        <f t="shared" si="4"/>
        <v>0</v>
      </c>
    </row>
    <row r="19" spans="2:18" x14ac:dyDescent="0.25">
      <c r="B19" s="49" t="s">
        <v>49</v>
      </c>
      <c r="C19" s="4">
        <f>IF(Assumptions!B18="y",IF(Data!C19="y",Data!$C$30,0),0)</f>
        <v>0</v>
      </c>
      <c r="D19" s="4">
        <f>IF(Assumptions!B18="y",IF(Data!D19="y",Data!$C$31,"NA"),0)</f>
        <v>0</v>
      </c>
      <c r="E19" s="4">
        <f>IF(Assumptions!B18="y",IF(Data!E19="y",Data!$C$32,"NA"),0)</f>
        <v>0</v>
      </c>
      <c r="F19" s="4">
        <f>IF(Assumptions!B18="y",IF(Data!F19="y",Data!$C$33,"NA"),0)</f>
        <v>0</v>
      </c>
      <c r="G19" s="4">
        <f>IF(Assumptions!B18="y",IF(Data!G19="y",Data!$C$34,"NA"),0)</f>
        <v>0</v>
      </c>
      <c r="H19" s="4">
        <f>IF(Assumptions!B18="y",IF(Data!H19="y",Data!$C$35,"NA"),0)</f>
        <v>0</v>
      </c>
      <c r="I19" s="4">
        <f>IF(Assumptions!B18="y",IF(Data!I19="y",Data!#REF!,"NA"),0)</f>
        <v>0</v>
      </c>
      <c r="J19" s="4">
        <f>IF(Assumptions!B18="y",IF(Data!J19="y",Data!#REF!,"NA"),0)</f>
        <v>0</v>
      </c>
      <c r="K19" s="5">
        <f>IF(Assumptions!B18="y",IF(Data!K19="y",Data!#REF!,"NA"),0)</f>
        <v>0</v>
      </c>
      <c r="L19" s="4"/>
      <c r="M19" s="3">
        <f t="shared" si="0"/>
        <v>0</v>
      </c>
      <c r="N19" s="11" t="str">
        <f>IFERROR(VLOOKUP(M19,Data!$C$30:$E$36,3,FALSE),"NA")</f>
        <v>NA</v>
      </c>
      <c r="O19" s="11">
        <f t="shared" si="1"/>
        <v>0</v>
      </c>
      <c r="P19" s="11">
        <f t="shared" si="2"/>
        <v>0</v>
      </c>
      <c r="Q19" s="11">
        <f t="shared" si="3"/>
        <v>0</v>
      </c>
      <c r="R19" s="12">
        <f t="shared" si="4"/>
        <v>0</v>
      </c>
    </row>
    <row r="20" spans="2:18" x14ac:dyDescent="0.25">
      <c r="B20" s="49" t="s">
        <v>16</v>
      </c>
      <c r="C20" s="4">
        <f>IF(Assumptions!B19="y",IF(Data!C20="y",Data!$C$30,0),0)</f>
        <v>0</v>
      </c>
      <c r="D20" s="4">
        <f>IF(Assumptions!B19="y",IF(Data!D20="y",Data!$C$31,"NA"),0)</f>
        <v>0</v>
      </c>
      <c r="E20" s="4">
        <f>IF(Assumptions!B19="y",IF(Data!E20="y",Data!$C$32,"NA"),0)</f>
        <v>0</v>
      </c>
      <c r="F20" s="4">
        <f>IF(Assumptions!B19="y",IF(Data!F20="y",Data!$C$33,"NA"),0)</f>
        <v>0</v>
      </c>
      <c r="G20" s="4">
        <f>IF(Assumptions!B19="y",IF(Data!G20="y",Data!$C$34,"NA"),0)</f>
        <v>0</v>
      </c>
      <c r="H20" s="4">
        <f>IF(Assumptions!B19="y",IF(Data!H20="y",Data!$C$35,"NA"),0)</f>
        <v>0</v>
      </c>
      <c r="I20" s="4">
        <f>IF(Assumptions!B19="y",IF(Data!I20="y",Data!#REF!,"NA"),0)</f>
        <v>0</v>
      </c>
      <c r="J20" s="4">
        <f>IF(Assumptions!B19="y",IF(Data!J20="y",Data!#REF!,"NA"),0)</f>
        <v>0</v>
      </c>
      <c r="K20" s="5">
        <f>IF(Assumptions!B19="y",IF(Data!K20="y",Data!#REF!,"NA"),0)</f>
        <v>0</v>
      </c>
      <c r="L20" s="4"/>
      <c r="M20" s="3">
        <f t="shared" si="0"/>
        <v>0</v>
      </c>
      <c r="N20" s="11" t="str">
        <f>IFERROR(VLOOKUP(M20,Data!$C$30:$E$36,3,FALSE),"NA")</f>
        <v>NA</v>
      </c>
      <c r="O20" s="11">
        <f t="shared" si="1"/>
        <v>0</v>
      </c>
      <c r="P20" s="11">
        <f t="shared" si="2"/>
        <v>0</v>
      </c>
      <c r="Q20" s="11">
        <f t="shared" si="3"/>
        <v>0</v>
      </c>
      <c r="R20" s="12">
        <f t="shared" si="4"/>
        <v>0</v>
      </c>
    </row>
    <row r="21" spans="2:18" x14ac:dyDescent="0.25">
      <c r="B21" s="49" t="s">
        <v>9</v>
      </c>
      <c r="C21" s="4">
        <f>IF(Assumptions!B20="y",IF(Data!C21="y",Data!$C$30,0),0)</f>
        <v>0</v>
      </c>
      <c r="D21" s="4">
        <f>IF(Assumptions!B20="y",IF(Data!D21="y",Data!$C$31,"NA"),0)</f>
        <v>0</v>
      </c>
      <c r="E21" s="4">
        <f>IF(Assumptions!B20="y",IF(Data!E21="y",Data!$C$32,"NA"),0)</f>
        <v>0</v>
      </c>
      <c r="F21" s="4">
        <f>IF(Assumptions!B20="y",IF(Data!F21="y",Data!$C$33,"NA"),0)</f>
        <v>0</v>
      </c>
      <c r="G21" s="4">
        <f>IF(Assumptions!B20="y",IF(Data!G21="y",Data!$C$34,"NA"),0)</f>
        <v>0</v>
      </c>
      <c r="H21" s="4">
        <f>IF(Assumptions!B20="y",IF(Data!H21="y",Data!$C$35,"NA"),0)</f>
        <v>0</v>
      </c>
      <c r="I21" s="4">
        <f>IF(Assumptions!B20="y",IF(Data!I21="y",Data!#REF!,"NA"),0)</f>
        <v>0</v>
      </c>
      <c r="J21" s="4">
        <f>IF(Assumptions!B20="y",IF(Data!J21="y",Data!#REF!,"NA"),0)</f>
        <v>0</v>
      </c>
      <c r="K21" s="5">
        <f>IF(Assumptions!B20="y",IF(Data!K21="y",Data!#REF!,"NA"),0)</f>
        <v>0</v>
      </c>
      <c r="L21" s="4"/>
      <c r="M21" s="3">
        <f t="shared" si="0"/>
        <v>0</v>
      </c>
      <c r="N21" s="11" t="str">
        <f>IFERROR(VLOOKUP(M21,Data!$C$30:$E$36,3,FALSE),"NA")</f>
        <v>NA</v>
      </c>
      <c r="O21" s="11">
        <f t="shared" si="1"/>
        <v>0</v>
      </c>
      <c r="P21" s="11">
        <f t="shared" si="2"/>
        <v>0</v>
      </c>
      <c r="Q21" s="11">
        <f t="shared" si="3"/>
        <v>0</v>
      </c>
      <c r="R21" s="12">
        <f t="shared" si="4"/>
        <v>0</v>
      </c>
    </row>
    <row r="22" spans="2:18" x14ac:dyDescent="0.25">
      <c r="B22" s="49" t="s">
        <v>18</v>
      </c>
      <c r="C22" s="4">
        <f>IF(Assumptions!B21="y",IF(Data!C22="y",Data!$C$30,0),0)</f>
        <v>0</v>
      </c>
      <c r="D22" s="4">
        <f>IF(Assumptions!B21="y",IF(Data!D22="y",Data!$C$31,"NA"),0)</f>
        <v>0</v>
      </c>
      <c r="E22" s="4">
        <f>IF(Assumptions!B21="y",IF(Data!E22="y",Data!$C$32,"NA"),0)</f>
        <v>0</v>
      </c>
      <c r="F22" s="4">
        <f>IF(Assumptions!B21="y",IF(Data!F22="y",Data!$C$33,"NA"),0)</f>
        <v>0</v>
      </c>
      <c r="G22" s="4">
        <f>IF(Assumptions!B21="y",IF(Data!G22="y",Data!$C$34,"NA"),0)</f>
        <v>0</v>
      </c>
      <c r="H22" s="4">
        <f>IF(Assumptions!B21="y",IF(Data!H22="y",Data!$C$35,"NA"),0)</f>
        <v>0</v>
      </c>
      <c r="I22" s="4">
        <f>IF(Assumptions!B21="y",IF(Data!I22="y",Data!#REF!,"NA"),0)</f>
        <v>0</v>
      </c>
      <c r="J22" s="4">
        <f>IF(Assumptions!B21="y",IF(Data!J22="y",Data!#REF!,"NA"),0)</f>
        <v>0</v>
      </c>
      <c r="K22" s="5">
        <f>IF(Assumptions!B21="y",IF(Data!K22="y",Data!#REF!,"NA"),0)</f>
        <v>0</v>
      </c>
      <c r="L22" s="4"/>
      <c r="M22" s="3">
        <f t="shared" ref="M22:M27" si="5">MIN(E22:K22)</f>
        <v>0</v>
      </c>
      <c r="N22" s="11" t="str">
        <f>IFERROR(VLOOKUP(M22,Data!$C$30:$E$36,3,FALSE),"NA")</f>
        <v>NA</v>
      </c>
      <c r="O22" s="11">
        <f t="shared" si="1"/>
        <v>0</v>
      </c>
      <c r="P22" s="11">
        <f t="shared" si="2"/>
        <v>0</v>
      </c>
      <c r="Q22" s="11">
        <f t="shared" si="3"/>
        <v>0</v>
      </c>
      <c r="R22" s="12">
        <f t="shared" si="4"/>
        <v>0</v>
      </c>
    </row>
    <row r="23" spans="2:18" x14ac:dyDescent="0.25">
      <c r="B23" s="49" t="s">
        <v>17</v>
      </c>
      <c r="C23" s="4">
        <f>IF(Assumptions!B22="y",IF(Data!C23="y",Data!$C$30,0),0)</f>
        <v>0</v>
      </c>
      <c r="D23" s="4">
        <f>IF(Assumptions!B22="y",IF(Data!D23="y",Data!$C$31,"NA"),0)</f>
        <v>0</v>
      </c>
      <c r="E23" s="4">
        <f>IF(Assumptions!B22="y",IF(Data!E23="y",Data!$C$32,"NA"),0)</f>
        <v>0</v>
      </c>
      <c r="F23" s="4">
        <f>IF(Assumptions!B22="y",IF(Data!F23="y",Data!$C$33,"NA"),0)</f>
        <v>0</v>
      </c>
      <c r="G23" s="4">
        <f>IF(Assumptions!B22="y",IF(Data!G23="y",Data!$C$34,"NA"),0)</f>
        <v>0</v>
      </c>
      <c r="H23" s="4">
        <f>IF(Assumptions!B22="y",IF(Data!H23="y",Data!$C$35,"NA"),0)</f>
        <v>0</v>
      </c>
      <c r="I23" s="4">
        <f>IF(Assumptions!B22="y",IF(Data!I23="y",Data!#REF!,"NA"),0)</f>
        <v>0</v>
      </c>
      <c r="J23" s="4">
        <f>IF(Assumptions!B22="y",IF(Data!J23="y",Data!#REF!,"NA"),0)</f>
        <v>0</v>
      </c>
      <c r="K23" s="5">
        <f>IF(Assumptions!B22="y",IF(Data!K23="y",Data!#REF!,"NA"),0)</f>
        <v>0</v>
      </c>
      <c r="L23" s="4"/>
      <c r="M23" s="3">
        <f t="shared" si="5"/>
        <v>0</v>
      </c>
      <c r="N23" s="11" t="str">
        <f>IFERROR(VLOOKUP(M23,Data!$C$30:$E$36,3,FALSE),"NA")</f>
        <v>NA</v>
      </c>
      <c r="O23" s="11">
        <f t="shared" si="1"/>
        <v>0</v>
      </c>
      <c r="P23" s="11">
        <f t="shared" si="2"/>
        <v>0</v>
      </c>
      <c r="Q23" s="11">
        <f t="shared" si="3"/>
        <v>0</v>
      </c>
      <c r="R23" s="12">
        <f t="shared" si="4"/>
        <v>0</v>
      </c>
    </row>
    <row r="24" spans="2:18" x14ac:dyDescent="0.25">
      <c r="B24" s="49" t="s">
        <v>4</v>
      </c>
      <c r="C24" s="4">
        <f>IF(Assumptions!B23="y",IF(Data!C24="y",Data!$C$30,0),0)</f>
        <v>0</v>
      </c>
      <c r="D24" s="4">
        <f>IF(Assumptions!B23="y",IF(Data!D24="y",Data!$C$31,"NA"),0)</f>
        <v>0</v>
      </c>
      <c r="E24" s="4">
        <f>IF(Assumptions!B23="y",IF(Data!E24="y",Data!$C$32,"NA"),0)</f>
        <v>0</v>
      </c>
      <c r="F24" s="4">
        <f>IF(Assumptions!B23="y",IF(Data!F24="y",Data!$C$33,"NA"),0)</f>
        <v>0</v>
      </c>
      <c r="G24" s="4">
        <f>IF(Assumptions!B23="y",IF(Data!G24="y",Data!$C$34,"NA"),0)</f>
        <v>0</v>
      </c>
      <c r="H24" s="4">
        <f>IF(Assumptions!B23="y",IF(Data!H24="y",Data!$C$35,"NA"),0)</f>
        <v>0</v>
      </c>
      <c r="I24" s="4">
        <f>IF(Assumptions!B23="y",IF(Data!I24="y",Data!#REF!,"NA"),0)</f>
        <v>0</v>
      </c>
      <c r="J24" s="4">
        <f>IF(Assumptions!B23="y",IF(Data!J24="y",Data!#REF!,"NA"),0)</f>
        <v>0</v>
      </c>
      <c r="K24" s="5">
        <f>IF(Assumptions!B23="y",IF(Data!K24="y",Data!#REF!,"NA"),0)</f>
        <v>0</v>
      </c>
      <c r="L24" s="4"/>
      <c r="M24" s="3">
        <f t="shared" si="5"/>
        <v>0</v>
      </c>
      <c r="N24" s="11" t="str">
        <f>IFERROR(VLOOKUP(M24,Data!$C$30:$E$36,3,FALSE),"NA")</f>
        <v>NA</v>
      </c>
      <c r="O24" s="11">
        <f t="shared" si="1"/>
        <v>0</v>
      </c>
      <c r="P24" s="11">
        <f t="shared" si="2"/>
        <v>0</v>
      </c>
      <c r="Q24" s="11">
        <f t="shared" si="3"/>
        <v>0</v>
      </c>
      <c r="R24" s="12">
        <f t="shared" si="4"/>
        <v>0</v>
      </c>
    </row>
    <row r="25" spans="2:18" x14ac:dyDescent="0.25">
      <c r="B25" s="49" t="s">
        <v>5</v>
      </c>
      <c r="C25" s="4">
        <f>IF(Assumptions!B24="y",IF(Data!C25="y",Data!$C$30,0),0)</f>
        <v>0</v>
      </c>
      <c r="D25" s="4">
        <f>IF(Assumptions!B24="y",IF(Data!D25="y",Data!$C$31,"NA"),0)</f>
        <v>0</v>
      </c>
      <c r="E25" s="4">
        <f>IF(Assumptions!B24="y",IF(Data!E25="y",Data!$C$32,"NA"),0)</f>
        <v>0</v>
      </c>
      <c r="F25" s="4">
        <f>IF(Assumptions!B24="y",IF(Data!F25="y",Data!$C$33,"NA"),0)</f>
        <v>0</v>
      </c>
      <c r="G25" s="4">
        <f>IF(Assumptions!B24="y",IF(Data!G25="y",Data!$C$34,"NA"),0)</f>
        <v>0</v>
      </c>
      <c r="H25" s="4">
        <f>IF(Assumptions!B24="y",IF(Data!H25="y",Data!$C$35,"NA"),0)</f>
        <v>0</v>
      </c>
      <c r="I25" s="4">
        <f>IF(Assumptions!B24="y",IF(Data!I25="y",Data!#REF!,"NA"),0)</f>
        <v>0</v>
      </c>
      <c r="J25" s="4">
        <f>IF(Assumptions!B24="y",IF(Data!J25="y",Data!#REF!,"NA"),0)</f>
        <v>0</v>
      </c>
      <c r="K25" s="5">
        <f>IF(Assumptions!B24="y",IF(Data!K25="y",Data!#REF!,"NA"),0)</f>
        <v>0</v>
      </c>
      <c r="L25" s="4"/>
      <c r="M25" s="3">
        <f t="shared" si="5"/>
        <v>0</v>
      </c>
      <c r="N25" s="11" t="str">
        <f>IFERROR(VLOOKUP(M25,Data!$C$30:$E$36,3,FALSE),"NA")</f>
        <v>NA</v>
      </c>
      <c r="O25" s="11">
        <f t="shared" si="1"/>
        <v>0</v>
      </c>
      <c r="P25" s="11">
        <f t="shared" si="2"/>
        <v>0</v>
      </c>
      <c r="Q25" s="11">
        <f t="shared" si="3"/>
        <v>0</v>
      </c>
      <c r="R25" s="12">
        <f t="shared" si="4"/>
        <v>0</v>
      </c>
    </row>
    <row r="26" spans="2:18" x14ac:dyDescent="0.25">
      <c r="B26" s="49" t="s">
        <v>6</v>
      </c>
      <c r="C26" s="4">
        <f>IF(Assumptions!B25="y",IF(Data!C26="y",Data!$C$30,0),0)</f>
        <v>0</v>
      </c>
      <c r="D26" s="4">
        <f>IF(Assumptions!B25="y",IF(Data!D26="y",Data!$C$31,"NA"),0)</f>
        <v>0</v>
      </c>
      <c r="E26" s="4">
        <f>IF(Assumptions!B25="y",IF(Data!E26="y",Data!$C$32,"NA"),0)</f>
        <v>0</v>
      </c>
      <c r="F26" s="4">
        <f>IF(Assumptions!B25="y",IF(Data!F26="y",Data!$C$33,"NA"),0)</f>
        <v>0</v>
      </c>
      <c r="G26" s="4">
        <f>IF(Assumptions!B25="y",IF(Data!G26="y",Data!$C$34,"NA"),0)</f>
        <v>0</v>
      </c>
      <c r="H26" s="4">
        <f>IF(Assumptions!B25="y",IF(Data!H26="y",Data!$C$35,"NA"),0)</f>
        <v>0</v>
      </c>
      <c r="I26" s="4">
        <f>IF(Assumptions!B25="y",IF(Data!I26="y",Data!#REF!,"NA"),0)</f>
        <v>0</v>
      </c>
      <c r="J26" s="4">
        <f>IF(Assumptions!B25="y",IF(Data!J26="y",Data!#REF!,"NA"),0)</f>
        <v>0</v>
      </c>
      <c r="K26" s="5">
        <f>IF(Assumptions!B25="y",IF(Data!K26="y",Data!#REF!,"NA"),0)</f>
        <v>0</v>
      </c>
      <c r="L26" s="4"/>
      <c r="M26" s="3">
        <f t="shared" si="5"/>
        <v>0</v>
      </c>
      <c r="N26" s="11" t="str">
        <f>IFERROR(VLOOKUP(M26,Data!$C$30:$E$36,3,FALSE),"NA")</f>
        <v>NA</v>
      </c>
      <c r="O26" s="11">
        <f t="shared" si="1"/>
        <v>0</v>
      </c>
      <c r="P26" s="11">
        <f t="shared" si="2"/>
        <v>0</v>
      </c>
      <c r="Q26" s="11">
        <f t="shared" si="3"/>
        <v>0</v>
      </c>
      <c r="R26" s="12">
        <f t="shared" si="4"/>
        <v>0</v>
      </c>
    </row>
    <row r="27" spans="2:18" ht="15.75" thickBot="1" x14ac:dyDescent="0.3">
      <c r="B27" s="50" t="s">
        <v>7</v>
      </c>
      <c r="C27" s="7">
        <f>IF(Assumptions!B26="y",IF(Data!C27="y",Data!$C$30,0),0)</f>
        <v>0</v>
      </c>
      <c r="D27" s="7">
        <f>IF(Assumptions!B26="y",IF(Data!D27="y",Data!$C$31,"NA"),0)</f>
        <v>0</v>
      </c>
      <c r="E27" s="7">
        <f>IF(Assumptions!B26="y",IF(Data!E27="y",Data!$C$32,"NA"),0)</f>
        <v>0</v>
      </c>
      <c r="F27" s="7">
        <f>IF(Assumptions!B26="y",IF(Data!F27="y",Data!$C$33,"NA"),0)</f>
        <v>0</v>
      </c>
      <c r="G27" s="7">
        <f>IF(Assumptions!B26="y",IF(Data!G27="y",Data!$C$34,"NA"),0)</f>
        <v>0</v>
      </c>
      <c r="H27" s="7">
        <f>IF(Assumptions!B26="y",IF(Data!H27="y",Data!$C$35,"NA"),0)</f>
        <v>0</v>
      </c>
      <c r="I27" s="7">
        <f>IF(Assumptions!B26="y",IF(Data!I27="y",Data!#REF!,"NA"),0)</f>
        <v>0</v>
      </c>
      <c r="J27" s="7">
        <f>IF(Assumptions!B26="y",IF(Data!J27="y",Data!#REF!,"NA"),0)</f>
        <v>0</v>
      </c>
      <c r="K27" s="8">
        <f>IF(Assumptions!B26="y",IF(Data!K27="y",Data!#REF!,"NA"),0)</f>
        <v>0</v>
      </c>
      <c r="L27" s="4"/>
      <c r="M27" s="6">
        <f t="shared" si="5"/>
        <v>0</v>
      </c>
      <c r="N27" s="13" t="str">
        <f>IFERROR(VLOOKUP(M27,Data!$C$30:$E$36,3,FALSE),"NA")</f>
        <v>NA</v>
      </c>
      <c r="O27" s="13">
        <f t="shared" si="1"/>
        <v>0</v>
      </c>
      <c r="P27" s="13">
        <f t="shared" si="2"/>
        <v>0</v>
      </c>
      <c r="Q27" s="13">
        <f t="shared" si="3"/>
        <v>0</v>
      </c>
      <c r="R27" s="14">
        <f t="shared" si="4"/>
        <v>0</v>
      </c>
    </row>
    <row r="30" spans="2:18" ht="15.75" thickBot="1" x14ac:dyDescent="0.3"/>
    <row r="31" spans="2:18" x14ac:dyDescent="0.25">
      <c r="B31" s="15" t="s">
        <v>38</v>
      </c>
      <c r="C31" s="23">
        <f>MAX(C3:C27)</f>
        <v>0</v>
      </c>
    </row>
    <row r="32" spans="2:18" x14ac:dyDescent="0.25">
      <c r="B32" s="31" t="s">
        <v>39</v>
      </c>
      <c r="C32" s="12">
        <f>MAX(D3:D27)</f>
        <v>0</v>
      </c>
    </row>
    <row r="33" spans="2:3" x14ac:dyDescent="0.25">
      <c r="B33" s="31" t="s">
        <v>37</v>
      </c>
      <c r="C33" s="12">
        <f>SUM(C31:C32)</f>
        <v>0</v>
      </c>
    </row>
    <row r="34" spans="2:3" x14ac:dyDescent="0.25">
      <c r="B34" s="31"/>
      <c r="C34" s="12"/>
    </row>
    <row r="35" spans="2:3" x14ac:dyDescent="0.25">
      <c r="B35" s="32" t="s">
        <v>23</v>
      </c>
      <c r="C35" s="12">
        <f>(MAX(O3:O27))*Data!C32</f>
        <v>0</v>
      </c>
    </row>
    <row r="36" spans="2:3" x14ac:dyDescent="0.25">
      <c r="B36" s="32" t="s">
        <v>25</v>
      </c>
      <c r="C36" s="12">
        <f>(MAX(P3:P27))*Data!C33</f>
        <v>0</v>
      </c>
    </row>
    <row r="37" spans="2:3" x14ac:dyDescent="0.25">
      <c r="B37" s="32" t="s">
        <v>26</v>
      </c>
      <c r="C37" s="12">
        <f>(MAX(Q3:Q27))*Data!C34</f>
        <v>0</v>
      </c>
    </row>
    <row r="38" spans="2:3" x14ac:dyDescent="0.25">
      <c r="B38" s="32" t="s">
        <v>24</v>
      </c>
      <c r="C38" s="12">
        <f>SUM(R3:R21)*Data!C35</f>
        <v>0</v>
      </c>
    </row>
    <row r="39" spans="2:3" x14ac:dyDescent="0.25">
      <c r="B39" s="32" t="s">
        <v>44</v>
      </c>
      <c r="C39" s="12">
        <f>SUM(C35:C38)</f>
        <v>0</v>
      </c>
    </row>
    <row r="40" spans="2:3" x14ac:dyDescent="0.25">
      <c r="B40" s="31"/>
      <c r="C40" s="12"/>
    </row>
    <row r="41" spans="2:3" ht="15.75" thickBot="1" x14ac:dyDescent="0.3">
      <c r="B41" s="33" t="s">
        <v>45</v>
      </c>
      <c r="C41" s="14">
        <f>C39+Data!C36</f>
        <v>19.989999999999998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R42"/>
  <sheetViews>
    <sheetView workbookViewId="0">
      <selection activeCell="A16" sqref="A16"/>
    </sheetView>
  </sheetViews>
  <sheetFormatPr defaultRowHeight="15" x14ac:dyDescent="0.25"/>
  <cols>
    <col min="1" max="1" width="6" customWidth="1"/>
    <col min="2" max="2" width="31.7109375" bestFit="1" customWidth="1"/>
    <col min="3" max="3" width="14.28515625" bestFit="1" customWidth="1"/>
    <col min="4" max="4" width="15.28515625" bestFit="1" customWidth="1"/>
    <col min="5" max="5" width="14.28515625" bestFit="1" customWidth="1"/>
    <col min="6" max="6" width="15.28515625" bestFit="1" customWidth="1"/>
    <col min="7" max="17" width="14.28515625" bestFit="1" customWidth="1"/>
    <col min="18" max="18" width="13.28515625" bestFit="1" customWidth="1"/>
  </cols>
  <sheetData>
    <row r="1" spans="1:18" x14ac:dyDescent="0.25">
      <c r="A1" t="s">
        <v>51</v>
      </c>
      <c r="C1" s="38" t="s">
        <v>50</v>
      </c>
    </row>
    <row r="2" spans="1:18" s="36" customFormat="1" x14ac:dyDescent="0.25">
      <c r="A2" s="39"/>
      <c r="B2" s="39" t="s">
        <v>47</v>
      </c>
      <c r="C2" s="36">
        <v>2013</v>
      </c>
      <c r="D2" s="36">
        <v>2012</v>
      </c>
      <c r="E2" s="36">
        <v>2011</v>
      </c>
      <c r="F2" s="36">
        <v>2010</v>
      </c>
      <c r="G2" s="36">
        <v>2009</v>
      </c>
      <c r="H2" s="36">
        <v>2008</v>
      </c>
      <c r="I2" s="36">
        <v>2007</v>
      </c>
      <c r="J2" s="36">
        <v>2006</v>
      </c>
      <c r="K2" s="36">
        <v>2005</v>
      </c>
      <c r="L2" s="36">
        <v>2004</v>
      </c>
      <c r="M2" s="36">
        <v>2003</v>
      </c>
      <c r="N2" s="36">
        <v>2002</v>
      </c>
      <c r="O2" s="36">
        <v>2001</v>
      </c>
      <c r="P2" s="36">
        <v>2000</v>
      </c>
      <c r="Q2" s="38" t="s">
        <v>52</v>
      </c>
      <c r="R2" s="38" t="s">
        <v>53</v>
      </c>
    </row>
    <row r="3" spans="1:18" x14ac:dyDescent="0.25">
      <c r="A3" s="34"/>
      <c r="B3" t="s">
        <v>54</v>
      </c>
      <c r="C3" s="37">
        <v>12583000</v>
      </c>
      <c r="D3" s="37">
        <v>21400000</v>
      </c>
      <c r="E3" s="37">
        <v>20700000</v>
      </c>
      <c r="F3" s="37">
        <v>21800000</v>
      </c>
      <c r="G3" s="37">
        <v>19400000</v>
      </c>
      <c r="H3" s="37">
        <v>16600000</v>
      </c>
      <c r="I3" s="37">
        <v>16000000</v>
      </c>
      <c r="J3" s="37">
        <v>17500000</v>
      </c>
      <c r="Q3" s="40">
        <f t="shared" ref="Q3:Q27" si="0">ROUNDUP(AVERAGE(C3:P3),0)</f>
        <v>18247875</v>
      </c>
      <c r="R3" s="37">
        <f t="shared" ref="R3:R27" si="1">_xlfn.STDEV.S(C3:P3)</f>
        <v>3169325.1394083435</v>
      </c>
    </row>
    <row r="4" spans="1:18" x14ac:dyDescent="0.25">
      <c r="A4" s="34"/>
      <c r="B4" s="41" t="s">
        <v>60</v>
      </c>
      <c r="C4" s="37">
        <v>3144000</v>
      </c>
      <c r="D4" s="37">
        <v>11850000</v>
      </c>
      <c r="E4" s="37">
        <v>12770000</v>
      </c>
      <c r="F4" s="37">
        <v>13610000</v>
      </c>
      <c r="G4" s="37">
        <v>12340000</v>
      </c>
      <c r="H4" s="37">
        <v>13810000</v>
      </c>
      <c r="I4" s="37">
        <v>15180000</v>
      </c>
      <c r="J4" s="37">
        <v>15750000</v>
      </c>
      <c r="K4" s="37">
        <v>18300000</v>
      </c>
      <c r="L4" s="37">
        <v>19640000</v>
      </c>
      <c r="M4" s="37">
        <v>20720000</v>
      </c>
      <c r="N4" s="37">
        <v>21210000</v>
      </c>
      <c r="O4" s="37">
        <v>20690000</v>
      </c>
      <c r="P4" s="37">
        <v>28300000</v>
      </c>
      <c r="Q4" s="40">
        <f t="shared" si="0"/>
        <v>16236715</v>
      </c>
      <c r="R4" s="37">
        <f t="shared" si="1"/>
        <v>5935775.2708415501</v>
      </c>
    </row>
    <row r="5" spans="1:18" x14ac:dyDescent="0.25">
      <c r="A5" s="34"/>
      <c r="B5" t="s">
        <v>57</v>
      </c>
      <c r="C5" s="37">
        <v>3763000</v>
      </c>
      <c r="D5" s="37">
        <v>21340000</v>
      </c>
      <c r="E5" s="37">
        <v>19490000</v>
      </c>
      <c r="F5" s="37">
        <v>19460000</v>
      </c>
      <c r="G5" s="37">
        <v>19330000</v>
      </c>
      <c r="H5" s="37">
        <v>17770000</v>
      </c>
      <c r="I5" s="37">
        <v>14410000</v>
      </c>
      <c r="J5" s="37">
        <v>14540000</v>
      </c>
      <c r="K5" s="37">
        <v>15270000</v>
      </c>
      <c r="L5" s="37">
        <v>13570000</v>
      </c>
      <c r="M5" s="37">
        <v>11840000</v>
      </c>
      <c r="Q5" s="40">
        <f t="shared" si="0"/>
        <v>15525728</v>
      </c>
      <c r="R5" s="37">
        <f t="shared" si="1"/>
        <v>4925059.2705247514</v>
      </c>
    </row>
    <row r="6" spans="1:18" x14ac:dyDescent="0.25">
      <c r="A6" s="34"/>
      <c r="B6" t="s">
        <v>61</v>
      </c>
      <c r="C6" s="37">
        <v>3047000</v>
      </c>
      <c r="D6" s="37">
        <v>17310000</v>
      </c>
      <c r="E6" s="37">
        <v>16010000</v>
      </c>
      <c r="F6" s="37">
        <v>16540000</v>
      </c>
      <c r="G6" s="37">
        <v>16080000</v>
      </c>
      <c r="H6" s="37"/>
      <c r="Q6" s="40">
        <f t="shared" si="0"/>
        <v>13797400</v>
      </c>
      <c r="R6" s="37">
        <f t="shared" si="1"/>
        <v>6031939.4725079928</v>
      </c>
    </row>
    <row r="7" spans="1:18" x14ac:dyDescent="0.25">
      <c r="A7" s="34"/>
      <c r="B7" s="41" t="s">
        <v>59</v>
      </c>
      <c r="C7" s="37">
        <v>3289000</v>
      </c>
      <c r="D7" s="37">
        <v>11070000</v>
      </c>
      <c r="E7" s="37">
        <v>10920000</v>
      </c>
      <c r="F7" s="37">
        <v>11410000</v>
      </c>
      <c r="G7" s="37">
        <v>13260000</v>
      </c>
      <c r="H7" s="37">
        <v>14520000</v>
      </c>
      <c r="I7" s="37">
        <v>15920000</v>
      </c>
      <c r="J7" s="37">
        <v>19170000</v>
      </c>
      <c r="K7" s="37">
        <v>19440000</v>
      </c>
      <c r="L7" s="37">
        <v>18460000</v>
      </c>
      <c r="Q7" s="40">
        <f t="shared" si="0"/>
        <v>13745900</v>
      </c>
      <c r="R7" s="37">
        <f t="shared" si="1"/>
        <v>4939385.3969901968</v>
      </c>
    </row>
    <row r="8" spans="1:18" x14ac:dyDescent="0.25">
      <c r="A8" s="34"/>
      <c r="B8" t="s">
        <v>58</v>
      </c>
      <c r="C8" s="37">
        <v>3464000</v>
      </c>
      <c r="D8" s="37">
        <v>12150000</v>
      </c>
      <c r="E8" s="37">
        <v>13200000</v>
      </c>
      <c r="F8" s="37">
        <v>14110000</v>
      </c>
      <c r="G8" s="37">
        <v>13700000</v>
      </c>
      <c r="H8" s="37">
        <v>14950000</v>
      </c>
      <c r="I8" s="37">
        <v>12780000</v>
      </c>
      <c r="J8" s="37">
        <v>14050000</v>
      </c>
      <c r="K8" s="37">
        <v>12630000</v>
      </c>
      <c r="Q8" s="40">
        <f t="shared" si="0"/>
        <v>12337112</v>
      </c>
      <c r="R8" s="37">
        <f t="shared" si="1"/>
        <v>3437939.07902847</v>
      </c>
    </row>
    <row r="9" spans="1:18" x14ac:dyDescent="0.25">
      <c r="A9" s="34"/>
      <c r="B9" t="s">
        <v>11</v>
      </c>
      <c r="C9" s="37">
        <v>6661000</v>
      </c>
      <c r="D9" s="37">
        <v>18680000</v>
      </c>
      <c r="E9" s="37">
        <v>15820000</v>
      </c>
      <c r="F9" s="37">
        <v>13140000</v>
      </c>
      <c r="G9" s="37">
        <v>12830000</v>
      </c>
      <c r="H9" s="37">
        <v>10000000</v>
      </c>
      <c r="I9" s="37">
        <v>8310000</v>
      </c>
      <c r="Q9" s="40">
        <f t="shared" si="0"/>
        <v>12205858</v>
      </c>
      <c r="R9" s="37">
        <f t="shared" si="1"/>
        <v>4223499.3559279507</v>
      </c>
    </row>
    <row r="10" spans="1:18" x14ac:dyDescent="0.25">
      <c r="A10" s="34"/>
      <c r="B10" s="41" t="s">
        <v>55</v>
      </c>
      <c r="C10" s="37">
        <v>4840000</v>
      </c>
      <c r="D10" s="37">
        <v>15590000</v>
      </c>
      <c r="E10" s="37">
        <v>14130000</v>
      </c>
      <c r="F10" s="37">
        <v>11900000</v>
      </c>
      <c r="G10" s="37">
        <v>11050000</v>
      </c>
      <c r="H10" s="37"/>
      <c r="Q10" s="40">
        <f t="shared" si="0"/>
        <v>11502000</v>
      </c>
      <c r="R10" s="37">
        <f t="shared" si="1"/>
        <v>4134098.4506903072</v>
      </c>
    </row>
    <row r="11" spans="1:18" x14ac:dyDescent="0.25">
      <c r="A11" s="34"/>
      <c r="B11" s="42" t="s">
        <v>3</v>
      </c>
      <c r="C11" s="37">
        <v>14200000</v>
      </c>
      <c r="D11" s="37">
        <v>11600000</v>
      </c>
      <c r="E11" s="37">
        <v>5400000</v>
      </c>
      <c r="F11" s="37"/>
      <c r="G11" s="37"/>
      <c r="H11" s="37"/>
      <c r="Q11" s="40">
        <f t="shared" si="0"/>
        <v>10400000</v>
      </c>
      <c r="R11" s="37">
        <f t="shared" si="1"/>
        <v>4521061.8221829263</v>
      </c>
    </row>
    <row r="12" spans="1:18" x14ac:dyDescent="0.25">
      <c r="A12" s="34"/>
      <c r="B12" t="s">
        <v>56</v>
      </c>
      <c r="C12" s="37">
        <v>4836000</v>
      </c>
      <c r="D12" s="37">
        <v>12310000</v>
      </c>
      <c r="E12" s="37">
        <v>12930000</v>
      </c>
      <c r="F12" s="37">
        <v>11890000</v>
      </c>
      <c r="G12" s="37">
        <v>9390000</v>
      </c>
      <c r="H12" s="37"/>
      <c r="Q12" s="40">
        <f t="shared" si="0"/>
        <v>10271200</v>
      </c>
      <c r="R12" s="37">
        <f t="shared" si="1"/>
        <v>3322813.1455139033</v>
      </c>
    </row>
    <row r="13" spans="1:18" x14ac:dyDescent="0.25">
      <c r="A13" s="34"/>
      <c r="B13" s="41" t="s">
        <v>63</v>
      </c>
      <c r="C13" s="37">
        <v>2904000</v>
      </c>
      <c r="D13" s="37">
        <v>10220000</v>
      </c>
      <c r="E13" s="37">
        <v>11510000</v>
      </c>
      <c r="F13" s="37">
        <v>11140000</v>
      </c>
      <c r="G13" s="37"/>
      <c r="H13" s="37"/>
      <c r="Q13" s="40">
        <f t="shared" si="0"/>
        <v>8943500</v>
      </c>
      <c r="R13" s="37">
        <f t="shared" si="1"/>
        <v>4062698.0772224097</v>
      </c>
    </row>
    <row r="14" spans="1:18" x14ac:dyDescent="0.25">
      <c r="B14" s="42" t="s">
        <v>15</v>
      </c>
      <c r="C14" s="37">
        <v>12200000</v>
      </c>
      <c r="D14" s="37">
        <v>11420000</v>
      </c>
      <c r="E14" s="37">
        <v>6900000</v>
      </c>
      <c r="F14" s="37">
        <v>5240000</v>
      </c>
      <c r="G14" s="37"/>
      <c r="H14" s="37"/>
      <c r="Q14" s="40">
        <f t="shared" si="0"/>
        <v>8940000</v>
      </c>
      <c r="R14" s="37">
        <f t="shared" si="1"/>
        <v>3397528.5134933009</v>
      </c>
    </row>
    <row r="15" spans="1:18" x14ac:dyDescent="0.25">
      <c r="A15" s="34"/>
      <c r="B15" t="s">
        <v>10</v>
      </c>
      <c r="C15" s="37">
        <v>3918000</v>
      </c>
      <c r="D15" s="37">
        <v>9020000</v>
      </c>
      <c r="E15" s="37">
        <v>9670000</v>
      </c>
      <c r="F15" s="37">
        <v>8790000</v>
      </c>
      <c r="G15" s="37">
        <v>8600000</v>
      </c>
      <c r="H15" s="37">
        <v>9420000</v>
      </c>
      <c r="I15" s="37">
        <v>8210000</v>
      </c>
      <c r="J15" s="37">
        <v>8500000</v>
      </c>
      <c r="K15" s="37">
        <v>9470000</v>
      </c>
      <c r="Q15" s="40">
        <f t="shared" si="0"/>
        <v>8399778</v>
      </c>
      <c r="R15" s="37">
        <f t="shared" si="1"/>
        <v>1750325.8109404768</v>
      </c>
    </row>
    <row r="16" spans="1:18" x14ac:dyDescent="0.25">
      <c r="B16" s="42" t="s">
        <v>8</v>
      </c>
      <c r="C16" s="37">
        <v>7800000</v>
      </c>
      <c r="D16" s="37">
        <v>5100000</v>
      </c>
      <c r="E16" s="37">
        <v>6500000</v>
      </c>
      <c r="F16" s="37">
        <v>7700000</v>
      </c>
      <c r="G16" s="37">
        <v>7800000</v>
      </c>
      <c r="H16" s="37">
        <v>9000000</v>
      </c>
      <c r="I16" s="37">
        <v>8000000</v>
      </c>
      <c r="J16" s="37">
        <v>8300000</v>
      </c>
      <c r="K16" s="37">
        <v>8000000</v>
      </c>
      <c r="L16" s="37">
        <v>5400000</v>
      </c>
      <c r="Q16" s="40">
        <f t="shared" si="0"/>
        <v>7360000</v>
      </c>
      <c r="R16" s="37">
        <f t="shared" si="1"/>
        <v>1272966.7884294721</v>
      </c>
    </row>
    <row r="17" spans="1:18" x14ac:dyDescent="0.25">
      <c r="A17" s="34"/>
      <c r="B17" t="s">
        <v>64</v>
      </c>
      <c r="C17" s="37">
        <v>2850000</v>
      </c>
      <c r="D17" s="37">
        <v>6940000</v>
      </c>
      <c r="E17" s="37">
        <v>7300000</v>
      </c>
      <c r="F17" s="37">
        <v>7660000</v>
      </c>
      <c r="G17" s="37">
        <v>7560000</v>
      </c>
      <c r="H17" s="37">
        <v>7560000</v>
      </c>
      <c r="I17" s="37">
        <v>7940000</v>
      </c>
      <c r="J17" s="37">
        <v>7200000</v>
      </c>
      <c r="K17" s="37">
        <v>7900000</v>
      </c>
      <c r="L17" s="37">
        <v>4500000</v>
      </c>
      <c r="M17" s="37">
        <v>6320000</v>
      </c>
      <c r="N17" s="37">
        <v>12800000</v>
      </c>
      <c r="Q17" s="40">
        <f t="shared" si="0"/>
        <v>7210834</v>
      </c>
      <c r="R17" s="37">
        <f t="shared" si="1"/>
        <v>2334163.1100337487</v>
      </c>
    </row>
    <row r="18" spans="1:18" x14ac:dyDescent="0.25">
      <c r="A18" s="34"/>
      <c r="B18" s="41" t="s">
        <v>62</v>
      </c>
      <c r="C18" s="37">
        <v>3010000</v>
      </c>
      <c r="D18" s="37">
        <v>8400000</v>
      </c>
      <c r="E18" s="37">
        <v>8080000</v>
      </c>
      <c r="F18" s="37">
        <v>8110000</v>
      </c>
      <c r="G18" s="37">
        <v>6900000</v>
      </c>
      <c r="H18" s="37"/>
      <c r="Q18" s="40">
        <f t="shared" si="0"/>
        <v>6900000</v>
      </c>
      <c r="R18" s="37">
        <f t="shared" si="1"/>
        <v>2249366.5775057655</v>
      </c>
    </row>
    <row r="19" spans="1:18" x14ac:dyDescent="0.25">
      <c r="B19" s="42" t="s">
        <v>49</v>
      </c>
      <c r="C19" s="37">
        <v>4600000</v>
      </c>
      <c r="D19" s="37">
        <v>4600000</v>
      </c>
      <c r="E19" s="37">
        <v>4600000</v>
      </c>
      <c r="F19" s="37">
        <v>5300000</v>
      </c>
      <c r="G19" s="37">
        <v>5900000</v>
      </c>
      <c r="H19" s="37">
        <v>7500000</v>
      </c>
      <c r="I19" s="37">
        <v>6500000</v>
      </c>
      <c r="J19" s="37">
        <v>5800000</v>
      </c>
      <c r="Q19" s="40">
        <f t="shared" si="0"/>
        <v>5600000</v>
      </c>
      <c r="R19" s="37">
        <f t="shared" si="1"/>
        <v>1044714.5885018412</v>
      </c>
    </row>
    <row r="20" spans="1:18" x14ac:dyDescent="0.25">
      <c r="B20" s="42" t="s">
        <v>16</v>
      </c>
      <c r="C20" s="37">
        <v>6200000</v>
      </c>
      <c r="D20" s="37">
        <v>4000000</v>
      </c>
      <c r="E20" s="37">
        <v>6000000</v>
      </c>
      <c r="F20" s="37">
        <v>6200000</v>
      </c>
      <c r="G20" s="37"/>
      <c r="H20" s="37"/>
      <c r="Q20" s="40">
        <f t="shared" si="0"/>
        <v>5600000</v>
      </c>
      <c r="R20" s="37">
        <f t="shared" si="1"/>
        <v>1070825.2269472673</v>
      </c>
    </row>
    <row r="21" spans="1:18" x14ac:dyDescent="0.25">
      <c r="B21" s="42" t="s">
        <v>9</v>
      </c>
      <c r="C21" s="37">
        <v>4060000</v>
      </c>
      <c r="D21" s="37">
        <v>4400000</v>
      </c>
      <c r="E21" s="37">
        <v>5100000</v>
      </c>
      <c r="F21" s="37">
        <v>4600000</v>
      </c>
      <c r="G21" s="37">
        <v>6000000</v>
      </c>
      <c r="H21" s="37"/>
      <c r="Q21" s="40">
        <f t="shared" si="0"/>
        <v>4832000</v>
      </c>
      <c r="R21" s="37">
        <f t="shared" si="1"/>
        <v>753737.35478613502</v>
      </c>
    </row>
    <row r="22" spans="1:18" x14ac:dyDescent="0.25">
      <c r="B22" s="42" t="s">
        <v>18</v>
      </c>
      <c r="C22" s="37">
        <v>3833000</v>
      </c>
      <c r="D22" s="37">
        <v>3526360</v>
      </c>
      <c r="E22" s="37">
        <v>1000000</v>
      </c>
      <c r="F22" s="37"/>
      <c r="G22" s="37"/>
      <c r="H22" s="37"/>
      <c r="Q22" s="40">
        <f t="shared" si="0"/>
        <v>2786454</v>
      </c>
      <c r="R22" s="37">
        <f t="shared" si="1"/>
        <v>1554692.463651038</v>
      </c>
    </row>
    <row r="23" spans="1:18" x14ac:dyDescent="0.25">
      <c r="B23" s="42" t="s">
        <v>17</v>
      </c>
      <c r="C23" s="37">
        <v>2400000</v>
      </c>
      <c r="D23" s="37"/>
      <c r="E23" s="37"/>
      <c r="F23" s="37"/>
      <c r="G23" s="37"/>
      <c r="H23" s="37"/>
      <c r="Q23" s="40">
        <f t="shared" si="0"/>
        <v>2400000</v>
      </c>
      <c r="R23" s="37" t="e">
        <f t="shared" si="1"/>
        <v>#DIV/0!</v>
      </c>
    </row>
    <row r="24" spans="1:18" x14ac:dyDescent="0.25">
      <c r="B24" s="42" t="s">
        <v>4</v>
      </c>
      <c r="C24" s="37">
        <v>2315000</v>
      </c>
      <c r="D24" s="37">
        <v>2700000</v>
      </c>
      <c r="E24" s="37">
        <v>2270000</v>
      </c>
      <c r="F24" s="37">
        <v>1800000</v>
      </c>
      <c r="G24" s="37">
        <v>1750000</v>
      </c>
      <c r="H24" s="37">
        <v>900000</v>
      </c>
      <c r="Q24" s="40">
        <f t="shared" si="0"/>
        <v>1955834</v>
      </c>
      <c r="R24" s="37">
        <f t="shared" si="1"/>
        <v>626565.37301918177</v>
      </c>
    </row>
    <row r="25" spans="1:18" x14ac:dyDescent="0.25">
      <c r="B25" s="42" t="s">
        <v>5</v>
      </c>
      <c r="C25" s="37">
        <v>757000</v>
      </c>
      <c r="D25" s="37">
        <v>1000000</v>
      </c>
      <c r="E25" s="37">
        <v>1700000</v>
      </c>
      <c r="F25" s="37">
        <v>1500000</v>
      </c>
      <c r="G25" s="37">
        <v>1800000</v>
      </c>
      <c r="H25" s="37"/>
      <c r="Q25" s="40">
        <f t="shared" si="0"/>
        <v>1351400</v>
      </c>
      <c r="R25" s="37">
        <f t="shared" si="1"/>
        <v>453221.57936267776</v>
      </c>
    </row>
    <row r="26" spans="1:18" x14ac:dyDescent="0.25">
      <c r="B26" s="42" t="s">
        <v>6</v>
      </c>
      <c r="C26" s="37">
        <v>900000</v>
      </c>
      <c r="D26" s="37">
        <v>1300000</v>
      </c>
      <c r="E26" s="37">
        <v>1200000</v>
      </c>
      <c r="F26" s="37">
        <v>800000</v>
      </c>
      <c r="G26" s="37"/>
      <c r="H26" s="37"/>
      <c r="Q26" s="40">
        <f t="shared" si="0"/>
        <v>1050000</v>
      </c>
      <c r="R26" s="37">
        <f t="shared" si="1"/>
        <v>238047.61428476166</v>
      </c>
    </row>
    <row r="27" spans="1:18" x14ac:dyDescent="0.25">
      <c r="B27" s="42" t="s">
        <v>7</v>
      </c>
      <c r="C27" s="37">
        <v>1070000</v>
      </c>
      <c r="D27" s="37">
        <v>750000</v>
      </c>
      <c r="E27" s="37">
        <v>700000</v>
      </c>
      <c r="F27" s="37"/>
      <c r="G27" s="37"/>
      <c r="H27" s="37"/>
      <c r="Q27" s="40">
        <f t="shared" si="0"/>
        <v>840000</v>
      </c>
      <c r="R27" s="37">
        <f t="shared" si="1"/>
        <v>200748.5989988473</v>
      </c>
    </row>
    <row r="36" spans="1:2" x14ac:dyDescent="0.25">
      <c r="A36" s="34"/>
      <c r="B36" s="35"/>
    </row>
    <row r="37" spans="1:2" x14ac:dyDescent="0.25">
      <c r="A37" s="34"/>
      <c r="B37" s="35"/>
    </row>
    <row r="38" spans="1:2" x14ac:dyDescent="0.25">
      <c r="A38" s="34"/>
      <c r="B38" s="35"/>
    </row>
    <row r="39" spans="1:2" x14ac:dyDescent="0.25">
      <c r="A39" s="34"/>
      <c r="B39" s="35"/>
    </row>
    <row r="40" spans="1:2" x14ac:dyDescent="0.25">
      <c r="A40" s="34"/>
      <c r="B40" s="35"/>
    </row>
    <row r="42" spans="1:2" x14ac:dyDescent="0.25">
      <c r="A42" t="s">
        <v>48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Assumptions</vt:lpstr>
      <vt:lpstr>Outputs</vt:lpstr>
      <vt:lpstr>Data</vt:lpstr>
      <vt:lpstr>Calculations</vt:lpstr>
      <vt:lpstr>Nielsens Ranking Data</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Trott</dc:creator>
  <cp:lastModifiedBy>Joshua Trott</cp:lastModifiedBy>
  <dcterms:created xsi:type="dcterms:W3CDTF">2013-05-29T14:19:35Z</dcterms:created>
  <dcterms:modified xsi:type="dcterms:W3CDTF">2013-12-10T15:43:25Z</dcterms:modified>
</cp:coreProperties>
</file>